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60" windowWidth="12525" windowHeight="11640" tabRatio="728" activeTab="5"/>
  </bookViews>
  <sheets>
    <sheet name="110.111" sheetId="1" r:id="rId1"/>
    <sheet name="112.113" sheetId="2" r:id="rId2"/>
    <sheet name="114.115" sheetId="3" r:id="rId3"/>
    <sheet name="114.115 (2)" sheetId="4" r:id="rId4"/>
    <sheet name="116.117" sheetId="5" r:id="rId5"/>
    <sheet name="118" sheetId="6" r:id="rId6"/>
  </sheets>
  <definedNames>
    <definedName name="_xlnm.Print_Area" localSheetId="1">'112.113'!$A$1:$M$23</definedName>
    <definedName name="_xlnm.Print_Area" localSheetId="2">'114.115'!$A$1:$M$20</definedName>
    <definedName name="_xlnm.Print_Area" localSheetId="3">'114.115 (2)'!$A$1:$AS$15</definedName>
    <definedName name="_xlnm.Print_Area" localSheetId="4">'116.117'!$A$1:$M$36</definedName>
    <definedName name="_xlnm.Print_Area" localSheetId="5">'118'!$A$1:$E$23</definedName>
  </definedNames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S9" authorId="0">
      <text>
        <r>
          <rPr>
            <sz val="9"/>
            <rFont val="ＭＳ Ｐゴシック"/>
            <family val="3"/>
          </rPr>
          <t>35表03行（22）列÷10</t>
        </r>
      </text>
    </comment>
  </commentList>
</comments>
</file>

<file path=xl/sharedStrings.xml><?xml version="1.0" encoding="utf-8"?>
<sst xmlns="http://schemas.openxmlformats.org/spreadsheetml/2006/main" count="327" uniqueCount="128">
  <si>
    <t>決　算　額</t>
  </si>
  <si>
    <t>構成比</t>
  </si>
  <si>
    <t>総　　　　　　　　　額</t>
  </si>
  <si>
    <t>株式等譲渡所得割交付金</t>
  </si>
  <si>
    <t>地方消費税交付金</t>
  </si>
  <si>
    <t>特別地方消費税交付金</t>
  </si>
  <si>
    <t>自動車取得税交付金</t>
  </si>
  <si>
    <t>地方特例交付税</t>
  </si>
  <si>
    <t>交通安全対策特別交付金</t>
  </si>
  <si>
    <t>分担金・負担金</t>
  </si>
  <si>
    <t>投資・出資金・貸付金</t>
  </si>
  <si>
    <t>前年度繰上充用金</t>
  </si>
  <si>
    <t>普通建設事業費</t>
  </si>
  <si>
    <t>失業対策事業費</t>
  </si>
  <si>
    <t>普　　　通
交　付　税</t>
  </si>
  <si>
    <t>財政力指数
（B）
（A）</t>
  </si>
  <si>
    <t>普　通　会　計　の　決　算</t>
  </si>
  <si>
    <t>町　　　税　　　負　　　担</t>
  </si>
  <si>
    <t>1世帯当たり</t>
  </si>
  <si>
    <t>1人当たり</t>
  </si>
  <si>
    <t>町民税（個人）</t>
  </si>
  <si>
    <t>町民税（法人）</t>
  </si>
  <si>
    <t>市町村たばこ税</t>
  </si>
  <si>
    <t>特別土地保有税</t>
  </si>
  <si>
    <t>その他の行政機関</t>
  </si>
  <si>
    <t>その他の施設</t>
  </si>
  <si>
    <t>－</t>
  </si>
  <si>
    <t>平成17年度</t>
  </si>
  <si>
    <t>平成18年度</t>
  </si>
  <si>
    <t>（上表の続き）</t>
  </si>
  <si>
    <t>総額</t>
  </si>
  <si>
    <t>地方税</t>
  </si>
  <si>
    <t>地方譲与税</t>
  </si>
  <si>
    <t>利子割交付金</t>
  </si>
  <si>
    <t>配当割交付金</t>
  </si>
  <si>
    <t>地方交付金</t>
  </si>
  <si>
    <t>普通</t>
  </si>
  <si>
    <t>特別</t>
  </si>
  <si>
    <t>使用料</t>
  </si>
  <si>
    <t>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</si>
  <si>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</si>
  <si>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</si>
  <si>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</si>
  <si>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</si>
  <si>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</si>
  <si>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</si>
  <si>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</si>
  <si>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</si>
  <si>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12　財　　　政</t>
  </si>
  <si>
    <t>補助費等</t>
  </si>
  <si>
    <t>繰出金</t>
  </si>
  <si>
    <t>人件費</t>
  </si>
  <si>
    <t>うち職員給</t>
  </si>
  <si>
    <t>扶助費</t>
  </si>
  <si>
    <t>公債費</t>
  </si>
  <si>
    <t>物件費</t>
  </si>
  <si>
    <t>維持補修費</t>
  </si>
  <si>
    <t>積立金</t>
  </si>
  <si>
    <t>うち補助</t>
  </si>
  <si>
    <t>うち単独</t>
  </si>
  <si>
    <t>災害復旧事業費</t>
  </si>
  <si>
    <t>資料：地方財政状況調査</t>
  </si>
  <si>
    <t>諸支出金</t>
  </si>
  <si>
    <t>議会費</t>
  </si>
  <si>
    <t>総務費</t>
  </si>
  <si>
    <t>民生費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</si>
  <si>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</si>
  <si>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</si>
  <si>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</si>
  <si>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</si>
  <si>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</si>
  <si>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</si>
  <si>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</si>
  <si>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基準財政
需 要 額
（A）</t>
  </si>
  <si>
    <t>現年課税分</t>
  </si>
  <si>
    <t>普通税</t>
  </si>
  <si>
    <t>入湯税</t>
  </si>
  <si>
    <t>軽自動車税</t>
  </si>
  <si>
    <t>目的税</t>
  </si>
  <si>
    <t>都市計画税</t>
  </si>
  <si>
    <t>総数</t>
  </si>
  <si>
    <t>消防施設</t>
  </si>
  <si>
    <t>公共用財産</t>
  </si>
  <si>
    <t>学校</t>
  </si>
  <si>
    <t>墓地</t>
  </si>
  <si>
    <t>用悪水路</t>
  </si>
  <si>
    <t>溜池</t>
  </si>
  <si>
    <t>農地</t>
  </si>
  <si>
    <t>山林</t>
  </si>
  <si>
    <t>宅地</t>
  </si>
  <si>
    <t>その他</t>
  </si>
  <si>
    <t>決算額</t>
  </si>
  <si>
    <t>平成19年度</t>
  </si>
  <si>
    <t>平成19年度</t>
  </si>
  <si>
    <t>単位：千円</t>
  </si>
  <si>
    <t>構成比</t>
  </si>
  <si>
    <t>資料：地方財政状況調査</t>
  </si>
  <si>
    <t>公債費比率</t>
  </si>
  <si>
    <t>資料：財政課</t>
  </si>
  <si>
    <t>決　算　額</t>
  </si>
  <si>
    <t>資料：財政課</t>
  </si>
  <si>
    <t>衛生費</t>
  </si>
  <si>
    <t>基準財政
収 入 額
（B）</t>
  </si>
  <si>
    <t>－</t>
  </si>
  <si>
    <t>総額</t>
  </si>
  <si>
    <t>単位：㎡</t>
  </si>
  <si>
    <t>（1） 普通会計決算額（歳入）</t>
  </si>
  <si>
    <t>（2） 普通会計性質別決算額（歳出）</t>
  </si>
  <si>
    <t>（3） 普通会計目的別決算額（歳出）</t>
  </si>
  <si>
    <t>（4） 財政力</t>
  </si>
  <si>
    <t>（5） 町費負担の状況</t>
  </si>
  <si>
    <t>（6） 町税の内訳</t>
  </si>
  <si>
    <t>（7） 公有財産（土地）</t>
  </si>
  <si>
    <t>（8） 公有財産（建物）</t>
  </si>
  <si>
    <t>千円</t>
  </si>
  <si>
    <t>％</t>
  </si>
  <si>
    <t>平成20年度</t>
  </si>
  <si>
    <t>平成17年度</t>
  </si>
  <si>
    <t>平成18年度</t>
  </si>
  <si>
    <t>庁舎</t>
  </si>
  <si>
    <t>庁舎</t>
  </si>
  <si>
    <t>注 総人口、世帯は各年度末3月31日現在</t>
  </si>
  <si>
    <t>固定資産税</t>
  </si>
  <si>
    <t>平成21年度</t>
  </si>
  <si>
    <t>平成17年度</t>
  </si>
  <si>
    <t>－</t>
  </si>
  <si>
    <t>世帯数</t>
  </si>
  <si>
    <t>人口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</si>
</sst>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0.0_ "/>
    <numFmt numFmtId="179" formatCode="#,##0.0;[Red]\-#,##0.0"/>
    <numFmt numFmtId="180" formatCode="#,##0.0_);[Red]\(#,##0.0\)"/>
    <numFmt numFmtId="181" formatCode="#,##0.0_ "/>
    <numFmt numFmtId="182" formatCode="0_ "/>
    <numFmt numFmtId="183" formatCode="0.00_ "/>
    <numFmt numFmtId="184" formatCode="0.0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2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24"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distributed" vertical="center" wrapText="1"/>
    </xf>
    <xf numFmtId="38" fontId="4" fillId="0" borderId="0" xfId="49" applyFont="1" applyAlignment="1">
      <alignment vertical="center" wrapText="1"/>
    </xf>
    <xf numFmtId="38" fontId="4" fillId="0" borderId="0" xfId="49" applyFont="1" applyAlignment="1">
      <alignment horizontal="right" vertical="center" wrapText="1" indent="1"/>
    </xf>
    <xf numFmtId="0" fontId="4" fillId="0" borderId="0" xfId="0" applyFont="1" applyAlignment="1">
      <alignment horizontal="right" vertical="center" wrapText="1" indent="1"/>
    </xf>
    <xf numFmtId="0" fontId="4" fillId="0" borderId="0" xfId="0" applyNumberFormat="1" applyFont="1" applyBorder="1" applyAlignment="1">
      <alignment horizontal="right" vertical="center" wrapText="1" indent="1"/>
    </xf>
    <xf numFmtId="38" fontId="4" fillId="0" borderId="0" xfId="49" applyFont="1" applyBorder="1" applyAlignment="1">
      <alignment horizontal="right" vertical="center" wrapText="1" indent="1"/>
    </xf>
    <xf numFmtId="0" fontId="4" fillId="0" borderId="0" xfId="0" applyFont="1" applyBorder="1" applyAlignment="1">
      <alignment horizontal="right" vertical="center" wrapText="1" indent="1"/>
    </xf>
    <xf numFmtId="0" fontId="4" fillId="0" borderId="0" xfId="0" applyFont="1" applyBorder="1" applyAlignment="1">
      <alignment vertical="center" wrapText="1"/>
    </xf>
    <xf numFmtId="38" fontId="4" fillId="0" borderId="0" xfId="49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center" wrapText="1"/>
    </xf>
    <xf numFmtId="38" fontId="4" fillId="0" borderId="0" xfId="49" applyFont="1" applyBorder="1" applyAlignment="1">
      <alignment horizontal="right" vertical="center" wrapText="1" indent="3"/>
    </xf>
    <xf numFmtId="176" fontId="4" fillId="0" borderId="0" xfId="0" applyNumberFormat="1" applyFont="1" applyBorder="1" applyAlignment="1">
      <alignment horizontal="right" vertical="center" wrapText="1" indent="3"/>
    </xf>
    <xf numFmtId="0" fontId="4" fillId="0" borderId="0" xfId="0" applyFont="1" applyBorder="1" applyAlignment="1">
      <alignment horizontal="center" vertical="center" wrapText="1"/>
    </xf>
    <xf numFmtId="38" fontId="4" fillId="0" borderId="0" xfId="49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38" fontId="6" fillId="0" borderId="0" xfId="49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38" fontId="6" fillId="0" borderId="0" xfId="49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8" fontId="6" fillId="0" borderId="0" xfId="49" applyFont="1" applyBorder="1" applyAlignment="1">
      <alignment horizontal="right" vertical="center" wrapText="1" indent="1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8" fontId="6" fillId="0" borderId="12" xfId="49" applyFont="1" applyBorder="1" applyAlignment="1">
      <alignment horizontal="distributed" vertical="center" indent="1"/>
    </xf>
    <xf numFmtId="0" fontId="6" fillId="0" borderId="12" xfId="0" applyFont="1" applyBorder="1" applyAlignment="1">
      <alignment horizontal="distributed" vertical="center" indent="1"/>
    </xf>
    <xf numFmtId="0" fontId="6" fillId="0" borderId="0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177" fontId="6" fillId="0" borderId="0" xfId="0" applyNumberFormat="1" applyFont="1" applyBorder="1" applyAlignment="1">
      <alignment horizontal="right" vertical="center" wrapText="1" inden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 inden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right" vertical="center" wrapText="1" indent="1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38" fontId="6" fillId="0" borderId="0" xfId="49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38" fontId="6" fillId="0" borderId="0" xfId="49" applyFont="1" applyBorder="1" applyAlignment="1">
      <alignment horizontal="right" vertical="center" wrapText="1" indent="2"/>
    </xf>
    <xf numFmtId="0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38" fontId="6" fillId="0" borderId="0" xfId="49" applyFont="1" applyBorder="1" applyAlignment="1">
      <alignment horizontal="right" vertical="center" wrapText="1" indent="4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distributed" vertical="center" indent="1"/>
    </xf>
    <xf numFmtId="0" fontId="6" fillId="0" borderId="16" xfId="0" applyFont="1" applyBorder="1" applyAlignment="1">
      <alignment horizontal="distributed" vertical="center" wrapText="1"/>
    </xf>
    <xf numFmtId="177" fontId="6" fillId="0" borderId="17" xfId="0" applyNumberFormat="1" applyFont="1" applyBorder="1" applyAlignment="1">
      <alignment horizontal="right" vertical="center" wrapText="1" indent="1"/>
    </xf>
    <xf numFmtId="0" fontId="6" fillId="0" borderId="18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177" fontId="6" fillId="0" borderId="20" xfId="0" applyNumberFormat="1" applyFont="1" applyBorder="1" applyAlignment="1">
      <alignment horizontal="right" vertical="center" wrapText="1" indent="1"/>
    </xf>
    <xf numFmtId="38" fontId="6" fillId="0" borderId="20" xfId="49" applyFont="1" applyBorder="1" applyAlignment="1">
      <alignment horizontal="right" vertical="center" wrapText="1" indent="1"/>
    </xf>
    <xf numFmtId="177" fontId="6" fillId="0" borderId="21" xfId="0" applyNumberFormat="1" applyFont="1" applyBorder="1" applyAlignment="1">
      <alignment horizontal="right" vertical="center" wrapText="1" inden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right" vertical="center" wrapText="1" indent="1"/>
    </xf>
    <xf numFmtId="0" fontId="6" fillId="0" borderId="20" xfId="0" applyFont="1" applyBorder="1" applyAlignment="1">
      <alignment horizontal="right" vertical="center" wrapText="1" indent="1"/>
    </xf>
    <xf numFmtId="0" fontId="6" fillId="0" borderId="21" xfId="0" applyFont="1" applyBorder="1" applyAlignment="1">
      <alignment horizontal="right" vertical="center" wrapText="1" indent="1"/>
    </xf>
    <xf numFmtId="0" fontId="6" fillId="0" borderId="0" xfId="0" applyFont="1" applyBorder="1" applyAlignment="1">
      <alignment horizontal="left" vertical="center" wrapText="1"/>
    </xf>
    <xf numFmtId="0" fontId="6" fillId="0" borderId="20" xfId="0" applyFont="1" applyBorder="1" applyAlignment="1">
      <alignment vertical="center" wrapText="1"/>
    </xf>
    <xf numFmtId="38" fontId="6" fillId="0" borderId="20" xfId="49" applyFont="1" applyBorder="1" applyAlignment="1">
      <alignment horizontal="right" vertical="center" wrapText="1" indent="2"/>
    </xf>
    <xf numFmtId="0" fontId="6" fillId="0" borderId="20" xfId="0" applyNumberFormat="1" applyFont="1" applyBorder="1" applyAlignment="1">
      <alignment horizontal="right" vertical="center" wrapText="1" indent="1"/>
    </xf>
    <xf numFmtId="38" fontId="6" fillId="0" borderId="17" xfId="49" applyFont="1" applyBorder="1" applyAlignment="1">
      <alignment horizontal="right" vertical="center" wrapText="1" indent="4"/>
    </xf>
    <xf numFmtId="38" fontId="6" fillId="0" borderId="21" xfId="49" applyFont="1" applyBorder="1" applyAlignment="1">
      <alignment horizontal="right" vertical="center" wrapText="1" indent="4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38" fontId="6" fillId="0" borderId="20" xfId="49" applyFont="1" applyBorder="1" applyAlignment="1">
      <alignment horizontal="right" vertical="center" wrapText="1" indent="4"/>
    </xf>
    <xf numFmtId="178" fontId="6" fillId="0" borderId="17" xfId="0" applyNumberFormat="1" applyFont="1" applyBorder="1" applyAlignment="1">
      <alignment horizontal="right" vertical="center" wrapText="1" indent="1"/>
    </xf>
    <xf numFmtId="177" fontId="6" fillId="0" borderId="0" xfId="0" applyNumberFormat="1" applyFont="1" applyBorder="1" applyAlignment="1">
      <alignment horizontal="right" vertical="center" indent="1"/>
    </xf>
    <xf numFmtId="177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vertical="center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180" fontId="6" fillId="0" borderId="17" xfId="0" applyNumberFormat="1" applyFont="1" applyBorder="1" applyAlignment="1">
      <alignment horizontal="right" vertical="center" wrapText="1" indent="1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distributed" vertical="center"/>
    </xf>
    <xf numFmtId="177" fontId="6" fillId="0" borderId="20" xfId="0" applyNumberFormat="1" applyFont="1" applyBorder="1" applyAlignment="1">
      <alignment horizontal="right" vertical="center" indent="1"/>
    </xf>
    <xf numFmtId="180" fontId="6" fillId="0" borderId="21" xfId="0" applyNumberFormat="1" applyFont="1" applyBorder="1" applyAlignment="1">
      <alignment horizontal="right" vertical="center" wrapText="1" indent="1"/>
    </xf>
    <xf numFmtId="177" fontId="4" fillId="0" borderId="26" xfId="0" applyNumberFormat="1" applyFont="1" applyBorder="1" applyAlignment="1">
      <alignment horizontal="right" vertical="center" wrapText="1" indent="1"/>
    </xf>
    <xf numFmtId="38" fontId="4" fillId="0" borderId="26" xfId="49" applyFont="1" applyBorder="1" applyAlignment="1">
      <alignment horizontal="right" vertical="center" wrapText="1" indent="1"/>
    </xf>
    <xf numFmtId="0" fontId="4" fillId="0" borderId="26" xfId="0" applyFont="1" applyBorder="1" applyAlignment="1">
      <alignment horizontal="right" vertical="center" wrapText="1" indent="1"/>
    </xf>
    <xf numFmtId="0" fontId="4" fillId="0" borderId="27" xfId="0" applyFont="1" applyBorder="1" applyAlignment="1">
      <alignment horizontal="right" vertical="center" wrapText="1" indent="1"/>
    </xf>
    <xf numFmtId="38" fontId="4" fillId="0" borderId="0" xfId="49" applyFont="1" applyBorder="1" applyAlignment="1">
      <alignment horizontal="right" vertical="center" wrapText="1" indent="2"/>
    </xf>
    <xf numFmtId="38" fontId="4" fillId="0" borderId="26" xfId="49" applyFont="1" applyBorder="1" applyAlignment="1">
      <alignment horizontal="right" vertical="center" wrapText="1" indent="4"/>
    </xf>
    <xf numFmtId="38" fontId="4" fillId="0" borderId="27" xfId="49" applyFont="1" applyBorder="1" applyAlignment="1">
      <alignment horizontal="right" vertical="center" wrapText="1" indent="4"/>
    </xf>
    <xf numFmtId="0" fontId="7" fillId="0" borderId="0" xfId="0" applyFont="1" applyBorder="1" applyAlignment="1">
      <alignment horizontal="left" vertical="center"/>
    </xf>
    <xf numFmtId="0" fontId="4" fillId="0" borderId="28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indent="1"/>
    </xf>
    <xf numFmtId="0" fontId="4" fillId="0" borderId="17" xfId="0" applyFont="1" applyBorder="1" applyAlignment="1">
      <alignment horizontal="right" vertical="center" wrapText="1" indent="1"/>
    </xf>
    <xf numFmtId="0" fontId="0" fillId="0" borderId="29" xfId="0" applyBorder="1" applyAlignment="1">
      <alignment vertical="center" wrapText="1"/>
    </xf>
    <xf numFmtId="0" fontId="6" fillId="0" borderId="26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right" vertical="center" wrapText="1"/>
    </xf>
    <xf numFmtId="178" fontId="6" fillId="0" borderId="21" xfId="0" applyNumberFormat="1" applyFont="1" applyBorder="1" applyAlignment="1">
      <alignment horizontal="right" vertical="center" wrapText="1" indent="1"/>
    </xf>
    <xf numFmtId="178" fontId="6" fillId="0" borderId="0" xfId="0" applyNumberFormat="1" applyFont="1" applyBorder="1" applyAlignment="1">
      <alignment horizontal="right" vertical="center" wrapText="1" indent="1"/>
    </xf>
    <xf numFmtId="178" fontId="6" fillId="0" borderId="20" xfId="0" applyNumberFormat="1" applyFont="1" applyBorder="1" applyAlignment="1">
      <alignment horizontal="right" vertical="center" wrapText="1" indent="1"/>
    </xf>
    <xf numFmtId="180" fontId="6" fillId="0" borderId="0" xfId="0" applyNumberFormat="1" applyFont="1" applyBorder="1" applyAlignment="1">
      <alignment horizontal="right" vertical="center" wrapText="1" indent="1"/>
    </xf>
    <xf numFmtId="180" fontId="6" fillId="0" borderId="20" xfId="0" applyNumberFormat="1" applyFont="1" applyBorder="1" applyAlignment="1">
      <alignment horizontal="right" vertical="center" wrapText="1" indent="1"/>
    </xf>
    <xf numFmtId="0" fontId="6" fillId="0" borderId="10" xfId="0" applyFont="1" applyBorder="1" applyAlignment="1">
      <alignment horizontal="center" vertical="center"/>
    </xf>
    <xf numFmtId="181" fontId="6" fillId="0" borderId="17" xfId="0" applyNumberFormat="1" applyFont="1" applyBorder="1" applyAlignment="1">
      <alignment horizontal="right" vertical="center" wrapText="1" indent="1"/>
    </xf>
    <xf numFmtId="0" fontId="6" fillId="0" borderId="10" xfId="0" applyFont="1" applyBorder="1" applyAlignment="1">
      <alignment horizontal="distributed" vertical="center" indent="1"/>
    </xf>
    <xf numFmtId="0" fontId="6" fillId="0" borderId="30" xfId="0" applyFont="1" applyBorder="1" applyAlignment="1">
      <alignment horizontal="center" vertical="center" wrapText="1"/>
    </xf>
    <xf numFmtId="181" fontId="6" fillId="0" borderId="0" xfId="0" applyNumberFormat="1" applyFont="1" applyBorder="1" applyAlignment="1">
      <alignment horizontal="right" vertical="center" wrapText="1" indent="1"/>
    </xf>
    <xf numFmtId="0" fontId="4" fillId="0" borderId="30" xfId="0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right" vertical="center" wrapText="1" indent="3"/>
    </xf>
    <xf numFmtId="176" fontId="6" fillId="0" borderId="20" xfId="0" applyNumberFormat="1" applyFont="1" applyBorder="1" applyAlignment="1">
      <alignment horizontal="right" vertical="center" wrapText="1" indent="3"/>
    </xf>
    <xf numFmtId="38" fontId="6" fillId="0" borderId="0" xfId="0" applyNumberFormat="1" applyFont="1" applyBorder="1" applyAlignment="1">
      <alignment vertical="center"/>
    </xf>
    <xf numFmtId="38" fontId="4" fillId="0" borderId="0" xfId="49" applyFont="1" applyBorder="1" applyAlignment="1">
      <alignment horizontal="right" vertical="center" indent="1"/>
    </xf>
    <xf numFmtId="38" fontId="6" fillId="0" borderId="0" xfId="49" applyFont="1" applyBorder="1" applyAlignment="1">
      <alignment horizontal="right" vertical="center" indent="1"/>
    </xf>
    <xf numFmtId="38" fontId="6" fillId="0" borderId="20" xfId="49" applyFont="1" applyBorder="1" applyAlignment="1">
      <alignment horizontal="right" vertical="center" indent="1"/>
    </xf>
    <xf numFmtId="0" fontId="6" fillId="0" borderId="20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38" fontId="6" fillId="0" borderId="0" xfId="49" applyFont="1" applyBorder="1" applyAlignment="1">
      <alignment horizontal="right" vertical="center" wrapText="1" indent="1"/>
    </xf>
    <xf numFmtId="0" fontId="6" fillId="0" borderId="0" xfId="0" applyFont="1" applyBorder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 wrapText="1"/>
    </xf>
    <xf numFmtId="0" fontId="4" fillId="0" borderId="29" xfId="0" applyFont="1" applyBorder="1" applyAlignment="1">
      <alignment horizontal="distributed" vertical="center" wrapText="1"/>
    </xf>
    <xf numFmtId="0" fontId="6" fillId="0" borderId="32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37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4" fillId="0" borderId="16" xfId="0" applyFont="1" applyBorder="1" applyAlignment="1">
      <alignment horizontal="distributed" vertical="center"/>
    </xf>
    <xf numFmtId="0" fontId="0" fillId="0" borderId="13" xfId="0" applyBorder="1" applyAlignment="1">
      <alignment vertical="center" wrapText="1"/>
    </xf>
    <xf numFmtId="0" fontId="7" fillId="0" borderId="38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8" fontId="6" fillId="0" borderId="20" xfId="49" applyFont="1" applyBorder="1" applyAlignment="1">
      <alignment horizontal="right" vertical="center" wrapText="1" indent="1"/>
    </xf>
    <xf numFmtId="38" fontId="6" fillId="0" borderId="21" xfId="49" applyFont="1" applyBorder="1" applyAlignment="1">
      <alignment horizontal="right" vertical="center" wrapText="1" indent="1"/>
    </xf>
    <xf numFmtId="0" fontId="6" fillId="0" borderId="0" xfId="0" applyFont="1" applyBorder="1" applyAlignment="1">
      <alignment horizontal="right" vertical="center" wrapText="1"/>
    </xf>
    <xf numFmtId="38" fontId="6" fillId="0" borderId="0" xfId="0" applyNumberFormat="1" applyFont="1" applyBorder="1" applyAlignment="1">
      <alignment horizontal="right" vertical="center" wrapText="1" indent="1"/>
    </xf>
    <xf numFmtId="0" fontId="6" fillId="0" borderId="0" xfId="0" applyNumberFormat="1" applyFont="1" applyBorder="1" applyAlignment="1">
      <alignment horizontal="right" vertical="center" wrapText="1" indent="1"/>
    </xf>
    <xf numFmtId="38" fontId="6" fillId="0" borderId="17" xfId="49" applyFont="1" applyBorder="1" applyAlignment="1">
      <alignment horizontal="right" vertical="center" wrapText="1" inden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38" fontId="6" fillId="0" borderId="39" xfId="49" applyFont="1" applyBorder="1" applyAlignment="1">
      <alignment horizontal="right" vertical="center" wrapText="1" indent="1"/>
    </xf>
    <xf numFmtId="38" fontId="6" fillId="0" borderId="20" xfId="0" applyNumberFormat="1" applyFont="1" applyBorder="1" applyAlignment="1">
      <alignment horizontal="right" vertical="center" wrapText="1" indent="1"/>
    </xf>
    <xf numFmtId="0" fontId="6" fillId="0" borderId="20" xfId="0" applyNumberFormat="1" applyFont="1" applyBorder="1" applyAlignment="1">
      <alignment horizontal="right" vertical="center" wrapText="1" indent="1"/>
    </xf>
    <xf numFmtId="0" fontId="6" fillId="0" borderId="19" xfId="0" applyNumberFormat="1" applyFont="1" applyBorder="1" applyAlignment="1">
      <alignment horizontal="center" vertical="center" wrapText="1"/>
    </xf>
    <xf numFmtId="38" fontId="6" fillId="0" borderId="39" xfId="49" applyFont="1" applyBorder="1" applyAlignment="1">
      <alignment horizontal="center" vertical="center" wrapText="1"/>
    </xf>
    <xf numFmtId="38" fontId="6" fillId="0" borderId="20" xfId="49" applyFont="1" applyBorder="1" applyAlignment="1">
      <alignment horizontal="center" vertical="center" wrapText="1"/>
    </xf>
    <xf numFmtId="184" fontId="6" fillId="0" borderId="20" xfId="0" applyNumberFormat="1" applyFont="1" applyBorder="1" applyAlignment="1">
      <alignment horizontal="center" vertical="center" wrapText="1"/>
    </xf>
    <xf numFmtId="177" fontId="6" fillId="0" borderId="20" xfId="0" applyNumberFormat="1" applyFont="1" applyBorder="1" applyAlignment="1">
      <alignment horizontal="center" vertical="center" wrapText="1"/>
    </xf>
    <xf numFmtId="177" fontId="6" fillId="0" borderId="21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38" fontId="6" fillId="0" borderId="40" xfId="49" applyFont="1" applyBorder="1" applyAlignment="1">
      <alignment horizontal="right" vertical="center" wrapText="1" indent="1"/>
    </xf>
    <xf numFmtId="0" fontId="6" fillId="0" borderId="17" xfId="0" applyNumberFormat="1" applyFont="1" applyBorder="1" applyAlignment="1">
      <alignment horizontal="right" vertical="center" wrapText="1" indent="1"/>
    </xf>
    <xf numFmtId="0" fontId="6" fillId="0" borderId="13" xfId="0" applyNumberFormat="1" applyFont="1" applyBorder="1" applyAlignment="1">
      <alignment horizontal="center" vertical="center" wrapText="1"/>
    </xf>
    <xf numFmtId="38" fontId="6" fillId="0" borderId="40" xfId="49" applyFont="1" applyBorder="1" applyAlignment="1">
      <alignment horizontal="center" vertical="center" wrapText="1"/>
    </xf>
    <xf numFmtId="38" fontId="6" fillId="0" borderId="0" xfId="49" applyFont="1" applyBorder="1" applyAlignment="1">
      <alignment horizontal="center" vertical="center" wrapText="1"/>
    </xf>
    <xf numFmtId="177" fontId="6" fillId="0" borderId="0" xfId="0" applyNumberFormat="1" applyFont="1" applyBorder="1" applyAlignment="1">
      <alignment horizontal="center" vertical="center" wrapText="1"/>
    </xf>
    <xf numFmtId="177" fontId="6" fillId="0" borderId="17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right" vertical="center" wrapText="1"/>
    </xf>
    <xf numFmtId="0" fontId="0" fillId="0" borderId="26" xfId="0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6" fillId="0" borderId="33" xfId="0" applyFont="1" applyBorder="1" applyAlignment="1">
      <alignment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38" fontId="4" fillId="0" borderId="26" xfId="49" applyFont="1" applyBorder="1" applyAlignment="1">
      <alignment horizontal="right" vertical="center" wrapText="1" indent="5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8" fontId="6" fillId="0" borderId="0" xfId="49" applyFont="1" applyBorder="1" applyAlignment="1">
      <alignment horizontal="right" vertical="center" wrapText="1" indent="5"/>
    </xf>
    <xf numFmtId="38" fontId="6" fillId="0" borderId="20" xfId="49" applyFont="1" applyBorder="1" applyAlignment="1">
      <alignment horizontal="right" vertical="center" wrapText="1" indent="5"/>
    </xf>
    <xf numFmtId="38" fontId="4" fillId="0" borderId="27" xfId="49" applyFont="1" applyBorder="1" applyAlignment="1">
      <alignment horizontal="right" vertical="center" wrapText="1" indent="5"/>
    </xf>
    <xf numFmtId="38" fontId="6" fillId="0" borderId="17" xfId="49" applyFont="1" applyBorder="1" applyAlignment="1">
      <alignment horizontal="right" vertical="center" wrapText="1" indent="5"/>
    </xf>
    <xf numFmtId="38" fontId="6" fillId="0" borderId="21" xfId="49" applyFont="1" applyBorder="1" applyAlignment="1">
      <alignment horizontal="right" vertical="center" wrapText="1" indent="5"/>
    </xf>
    <xf numFmtId="38" fontId="7" fillId="0" borderId="0" xfId="49" applyFont="1" applyBorder="1" applyAlignment="1">
      <alignment horizontal="right" vertical="center" indent="4"/>
    </xf>
    <xf numFmtId="38" fontId="7" fillId="0" borderId="20" xfId="49" applyFont="1" applyBorder="1" applyAlignment="1">
      <alignment horizontal="right" vertical="center" indent="4"/>
    </xf>
    <xf numFmtId="38" fontId="6" fillId="0" borderId="0" xfId="49" applyFont="1" applyBorder="1" applyAlignment="1">
      <alignment horizontal="right" vertical="center" indent="4"/>
    </xf>
    <xf numFmtId="38" fontId="8" fillId="0" borderId="26" xfId="49" applyFont="1" applyBorder="1" applyAlignment="1">
      <alignment horizontal="right" vertical="center" indent="4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209550</xdr:colOff>
      <xdr:row>2</xdr:row>
      <xdr:rowOff>333375</xdr:rowOff>
    </xdr:from>
    <xdr:to>
      <xdr:col>17</xdr:col>
      <xdr:colOff>85725</xdr:colOff>
      <xdr:row>2</xdr:row>
      <xdr:rowOff>333375</xdr:rowOff>
    </xdr:to>
    <xdr:sp>
      <xdr:nvSpPr>
        <xdr:cNvPr id="1" name="Line 1"/>
        <xdr:cNvSpPr>
          <a:spLocks/>
        </xdr:cNvSpPr>
      </xdr:nvSpPr>
      <xdr:spPr>
        <a:xfrm>
          <a:off x="4657725" y="8667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3"/>
  <dimension ref="A1:N32"/>
  <sheetViews>
    <sheetView view="pageBreakPreview" zoomScale="85" zoomScaleSheetLayoutView="85" zoomScalePageLayoutView="0" workbookViewId="0" topLeftCell="A1">
      <pane xSplit="3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2" sqref="M2"/>
    </sheetView>
  </sheetViews>
  <sheetFormatPr defaultColWidth="9.00390625" defaultRowHeight="21" customHeight="1"/>
  <cols>
    <col min="1" max="1" width="2.875" style="1" customWidth="1"/>
    <col min="2" max="3" width="10.625" style="1" customWidth="1"/>
    <col min="4" max="4" width="18.625" style="4" customWidth="1"/>
    <col min="5" max="5" width="11.125" style="5" customWidth="1"/>
    <col min="6" max="6" width="18.625" style="4" customWidth="1"/>
    <col min="7" max="7" width="11.125" style="5" customWidth="1"/>
    <col min="8" max="8" width="18.625" style="4" customWidth="1"/>
    <col min="9" max="9" width="11.125" style="5" customWidth="1"/>
    <col min="10" max="10" width="18.625" style="3" customWidth="1"/>
    <col min="11" max="11" width="11.125" style="1" customWidth="1"/>
    <col min="12" max="12" width="18.625" style="3" customWidth="1"/>
    <col min="13" max="13" width="11.125" style="1" customWidth="1"/>
    <col min="14" max="16384" width="9.00390625" style="1" customWidth="1"/>
  </cols>
  <sheetData>
    <row r="1" spans="1:14" ht="42.75" customHeight="1">
      <c r="A1" s="21" t="s">
        <v>48</v>
      </c>
      <c r="B1" s="21"/>
      <c r="C1" s="21"/>
      <c r="D1" s="21"/>
      <c r="E1" s="21"/>
      <c r="F1" s="21"/>
      <c r="G1" s="21"/>
      <c r="H1" s="21"/>
      <c r="I1" s="21"/>
      <c r="J1" s="22"/>
      <c r="K1" s="23"/>
      <c r="L1" s="22"/>
      <c r="M1" s="23"/>
      <c r="N1" s="9"/>
    </row>
    <row r="2" spans="1:14" ht="20.25" customHeight="1">
      <c r="A2" s="97" t="s">
        <v>106</v>
      </c>
      <c r="B2" s="24"/>
      <c r="C2" s="24"/>
      <c r="D2" s="25"/>
      <c r="E2" s="26"/>
      <c r="F2" s="135"/>
      <c r="G2" s="136"/>
      <c r="H2" s="135"/>
      <c r="I2" s="136"/>
      <c r="J2" s="28"/>
      <c r="K2" s="28"/>
      <c r="L2" s="28"/>
      <c r="M2" s="28"/>
      <c r="N2" s="9"/>
    </row>
    <row r="3" spans="1:14" ht="20.25" customHeight="1" thickBot="1">
      <c r="A3" s="24"/>
      <c r="B3" s="24"/>
      <c r="C3" s="24"/>
      <c r="D3" s="25"/>
      <c r="E3" s="26"/>
      <c r="F3" s="27"/>
      <c r="G3" s="23"/>
      <c r="H3" s="27"/>
      <c r="I3" s="23"/>
      <c r="J3" s="28"/>
      <c r="K3" s="28"/>
      <c r="L3" s="28"/>
      <c r="M3" s="28" t="s">
        <v>94</v>
      </c>
      <c r="N3" s="9"/>
    </row>
    <row r="4" spans="1:13" ht="21" customHeight="1">
      <c r="A4" s="139"/>
      <c r="B4" s="140"/>
      <c r="C4" s="141"/>
      <c r="D4" s="133" t="s">
        <v>27</v>
      </c>
      <c r="E4" s="138"/>
      <c r="F4" s="133" t="s">
        <v>28</v>
      </c>
      <c r="G4" s="138"/>
      <c r="H4" s="133" t="s">
        <v>93</v>
      </c>
      <c r="I4" s="137"/>
      <c r="J4" s="133" t="s">
        <v>116</v>
      </c>
      <c r="K4" s="137"/>
      <c r="L4" s="133" t="s">
        <v>123</v>
      </c>
      <c r="M4" s="134"/>
    </row>
    <row r="5" spans="1:13" ht="21" customHeight="1">
      <c r="A5" s="142"/>
      <c r="B5" s="143"/>
      <c r="C5" s="144"/>
      <c r="D5" s="31" t="s">
        <v>91</v>
      </c>
      <c r="E5" s="32" t="s">
        <v>1</v>
      </c>
      <c r="F5" s="31" t="s">
        <v>91</v>
      </c>
      <c r="G5" s="32" t="s">
        <v>1</v>
      </c>
      <c r="H5" s="31" t="s">
        <v>91</v>
      </c>
      <c r="I5" s="119" t="s">
        <v>1</v>
      </c>
      <c r="J5" s="31" t="s">
        <v>91</v>
      </c>
      <c r="K5" s="119" t="s">
        <v>1</v>
      </c>
      <c r="L5" s="31" t="s">
        <v>91</v>
      </c>
      <c r="M5" s="55" t="s">
        <v>1</v>
      </c>
    </row>
    <row r="6" spans="1:13" ht="21" customHeight="1">
      <c r="A6" s="145" t="s">
        <v>30</v>
      </c>
      <c r="B6" s="146"/>
      <c r="C6" s="147"/>
      <c r="D6" s="91">
        <v>12764441</v>
      </c>
      <c r="E6" s="90" t="s">
        <v>26</v>
      </c>
      <c r="F6" s="91">
        <v>13081985</v>
      </c>
      <c r="G6" s="90" t="s">
        <v>26</v>
      </c>
      <c r="H6" s="91">
        <f>SUM(H7:H17,H19:H30)</f>
        <v>13675717</v>
      </c>
      <c r="I6" s="90" t="s">
        <v>26</v>
      </c>
      <c r="J6" s="91">
        <v>13769488</v>
      </c>
      <c r="K6" s="90" t="s">
        <v>26</v>
      </c>
      <c r="L6" s="91">
        <v>13810107</v>
      </c>
      <c r="M6" s="57" t="s">
        <v>103</v>
      </c>
    </row>
    <row r="7" spans="1:13" ht="21" customHeight="1">
      <c r="A7" s="56"/>
      <c r="B7" s="131" t="s">
        <v>31</v>
      </c>
      <c r="C7" s="132"/>
      <c r="D7" s="27">
        <v>7908977</v>
      </c>
      <c r="E7" s="35">
        <v>62</v>
      </c>
      <c r="F7" s="27">
        <v>8382701</v>
      </c>
      <c r="G7" s="35">
        <v>64.1</v>
      </c>
      <c r="H7" s="27">
        <v>8739547</v>
      </c>
      <c r="I7" s="35">
        <v>63.9</v>
      </c>
      <c r="J7" s="27">
        <v>9063258</v>
      </c>
      <c r="K7" s="121">
        <f>ROUND(J7/$J$6*100,1)</f>
        <v>65.8</v>
      </c>
      <c r="L7" s="27">
        <v>8900316</v>
      </c>
      <c r="M7" s="118">
        <f>ROUND(L7/$L$6*100,1)</f>
        <v>64.4</v>
      </c>
    </row>
    <row r="8" spans="1:13" ht="21" customHeight="1">
      <c r="A8" s="56"/>
      <c r="B8" s="131" t="s">
        <v>32</v>
      </c>
      <c r="C8" s="132"/>
      <c r="D8" s="27">
        <v>282851</v>
      </c>
      <c r="E8" s="35">
        <v>2.2</v>
      </c>
      <c r="F8" s="27">
        <v>372884</v>
      </c>
      <c r="G8" s="35">
        <v>2.8</v>
      </c>
      <c r="H8" s="27">
        <v>138881</v>
      </c>
      <c r="I8" s="35">
        <v>1</v>
      </c>
      <c r="J8" s="27">
        <v>134725</v>
      </c>
      <c r="K8" s="35">
        <f aca="true" t="shared" si="0" ref="K8:K29">ROUND(J8/$J$6*100,1)</f>
        <v>1</v>
      </c>
      <c r="L8" s="27">
        <v>127856</v>
      </c>
      <c r="M8" s="118">
        <f aca="true" t="shared" si="1" ref="M8:M29">ROUND(L8/$L$6*100,1)</f>
        <v>0.9</v>
      </c>
    </row>
    <row r="9" spans="1:13" ht="21" customHeight="1">
      <c r="A9" s="56"/>
      <c r="B9" s="131" t="s">
        <v>33</v>
      </c>
      <c r="C9" s="132"/>
      <c r="D9" s="27">
        <v>45330</v>
      </c>
      <c r="E9" s="35">
        <v>0.4</v>
      </c>
      <c r="F9" s="27">
        <v>33734</v>
      </c>
      <c r="G9" s="35">
        <v>0.2</v>
      </c>
      <c r="H9" s="27">
        <v>46681</v>
      </c>
      <c r="I9" s="35">
        <v>0.3</v>
      </c>
      <c r="J9" s="27">
        <v>44995</v>
      </c>
      <c r="K9" s="35">
        <f t="shared" si="0"/>
        <v>0.3</v>
      </c>
      <c r="L9" s="27">
        <v>39089</v>
      </c>
      <c r="M9" s="118">
        <f>ROUND(L9/$L$6*100,1)</f>
        <v>0.3</v>
      </c>
    </row>
    <row r="10" spans="1:13" ht="21" customHeight="1">
      <c r="A10" s="56"/>
      <c r="B10" s="131" t="s">
        <v>34</v>
      </c>
      <c r="C10" s="132"/>
      <c r="D10" s="27">
        <v>25345</v>
      </c>
      <c r="E10" s="35">
        <v>0.2</v>
      </c>
      <c r="F10" s="27">
        <v>34955</v>
      </c>
      <c r="G10" s="35">
        <v>0.3</v>
      </c>
      <c r="H10" s="27">
        <v>39671</v>
      </c>
      <c r="I10" s="35">
        <v>0.3</v>
      </c>
      <c r="J10" s="27">
        <v>21158</v>
      </c>
      <c r="K10" s="35">
        <f t="shared" si="0"/>
        <v>0.2</v>
      </c>
      <c r="L10" s="27">
        <v>16364</v>
      </c>
      <c r="M10" s="118">
        <f t="shared" si="1"/>
        <v>0.1</v>
      </c>
    </row>
    <row r="11" spans="1:13" ht="21" customHeight="1">
      <c r="A11" s="56"/>
      <c r="B11" s="131" t="s">
        <v>3</v>
      </c>
      <c r="C11" s="132"/>
      <c r="D11" s="27">
        <v>38779</v>
      </c>
      <c r="E11" s="35">
        <v>0.3</v>
      </c>
      <c r="F11" s="27">
        <v>36359</v>
      </c>
      <c r="G11" s="35">
        <v>0.3</v>
      </c>
      <c r="H11" s="27">
        <v>32167</v>
      </c>
      <c r="I11" s="35">
        <v>0.2</v>
      </c>
      <c r="J11" s="27">
        <v>7081</v>
      </c>
      <c r="K11" s="35">
        <f t="shared" si="0"/>
        <v>0.1</v>
      </c>
      <c r="L11" s="27">
        <v>8119</v>
      </c>
      <c r="M11" s="118">
        <f t="shared" si="1"/>
        <v>0.1</v>
      </c>
    </row>
    <row r="12" spans="1:13" ht="21" customHeight="1">
      <c r="A12" s="56"/>
      <c r="B12" s="131" t="s">
        <v>4</v>
      </c>
      <c r="C12" s="132"/>
      <c r="D12" s="27">
        <v>435031</v>
      </c>
      <c r="E12" s="35">
        <v>3.4</v>
      </c>
      <c r="F12" s="27">
        <v>464899</v>
      </c>
      <c r="G12" s="35">
        <v>3.5</v>
      </c>
      <c r="H12" s="27">
        <v>466786</v>
      </c>
      <c r="I12" s="35">
        <v>3.4</v>
      </c>
      <c r="J12" s="27">
        <v>445664</v>
      </c>
      <c r="K12" s="35">
        <f t="shared" si="0"/>
        <v>3.2</v>
      </c>
      <c r="L12" s="27">
        <v>475210</v>
      </c>
      <c r="M12" s="118">
        <f t="shared" si="1"/>
        <v>3.4</v>
      </c>
    </row>
    <row r="13" spans="1:13" ht="21" customHeight="1">
      <c r="A13" s="56"/>
      <c r="B13" s="131" t="s">
        <v>5</v>
      </c>
      <c r="C13" s="132"/>
      <c r="D13" s="27" t="s">
        <v>26</v>
      </c>
      <c r="E13" s="35" t="s">
        <v>26</v>
      </c>
      <c r="F13" s="27" t="s">
        <v>26</v>
      </c>
      <c r="G13" s="35" t="s">
        <v>26</v>
      </c>
      <c r="H13" s="27" t="s">
        <v>26</v>
      </c>
      <c r="I13" s="35" t="s">
        <v>26</v>
      </c>
      <c r="J13" s="27" t="s">
        <v>26</v>
      </c>
      <c r="K13" s="35" t="s">
        <v>26</v>
      </c>
      <c r="L13" s="27" t="s">
        <v>125</v>
      </c>
      <c r="M13" s="57" t="s">
        <v>103</v>
      </c>
    </row>
    <row r="14" spans="1:13" ht="21" customHeight="1">
      <c r="A14" s="56"/>
      <c r="B14" s="131" t="s">
        <v>6</v>
      </c>
      <c r="C14" s="132"/>
      <c r="D14" s="27">
        <v>140302</v>
      </c>
      <c r="E14" s="35">
        <v>1.1</v>
      </c>
      <c r="F14" s="27">
        <v>155070</v>
      </c>
      <c r="G14" s="35">
        <v>1.2</v>
      </c>
      <c r="H14" s="27">
        <v>137092</v>
      </c>
      <c r="I14" s="35">
        <v>1</v>
      </c>
      <c r="J14" s="27">
        <v>119368</v>
      </c>
      <c r="K14" s="35">
        <f t="shared" si="0"/>
        <v>0.9</v>
      </c>
      <c r="L14" s="27">
        <v>71912</v>
      </c>
      <c r="M14" s="118">
        <f t="shared" si="1"/>
        <v>0.5</v>
      </c>
    </row>
    <row r="15" spans="1:13" ht="21" customHeight="1">
      <c r="A15" s="56"/>
      <c r="B15" s="131" t="s">
        <v>7</v>
      </c>
      <c r="C15" s="132"/>
      <c r="D15" s="27">
        <v>312109</v>
      </c>
      <c r="E15" s="35">
        <v>2.4</v>
      </c>
      <c r="F15" s="27">
        <v>271321</v>
      </c>
      <c r="G15" s="35">
        <v>2.1</v>
      </c>
      <c r="H15" s="27">
        <v>65744</v>
      </c>
      <c r="I15" s="35">
        <v>0.5</v>
      </c>
      <c r="J15" s="27">
        <v>109564</v>
      </c>
      <c r="K15" s="35">
        <f t="shared" si="0"/>
        <v>0.8</v>
      </c>
      <c r="L15" s="27">
        <v>125685</v>
      </c>
      <c r="M15" s="118">
        <f t="shared" si="1"/>
        <v>0.9</v>
      </c>
    </row>
    <row r="16" spans="1:13" ht="21" customHeight="1">
      <c r="A16" s="56"/>
      <c r="B16" s="131" t="s">
        <v>35</v>
      </c>
      <c r="C16" s="132"/>
      <c r="D16" s="27">
        <v>73890</v>
      </c>
      <c r="E16" s="35">
        <v>0.6</v>
      </c>
      <c r="F16" s="27">
        <v>55418</v>
      </c>
      <c r="G16" s="35">
        <v>0.4</v>
      </c>
      <c r="H16" s="27">
        <v>50495</v>
      </c>
      <c r="I16" s="35">
        <v>0.4</v>
      </c>
      <c r="J16" s="27">
        <v>50596</v>
      </c>
      <c r="K16" s="35">
        <f t="shared" si="0"/>
        <v>0.4</v>
      </c>
      <c r="L16" s="27">
        <v>50528</v>
      </c>
      <c r="M16" s="118">
        <f t="shared" si="1"/>
        <v>0.4</v>
      </c>
    </row>
    <row r="17" spans="1:13" ht="21" customHeight="1">
      <c r="A17" s="56"/>
      <c r="B17" s="33"/>
      <c r="C17" s="34" t="s">
        <v>36</v>
      </c>
      <c r="D17" s="27" t="s">
        <v>26</v>
      </c>
      <c r="E17" s="35" t="s">
        <v>26</v>
      </c>
      <c r="F17" s="27" t="s">
        <v>26</v>
      </c>
      <c r="G17" s="35" t="s">
        <v>26</v>
      </c>
      <c r="H17" s="27" t="s">
        <v>26</v>
      </c>
      <c r="I17" s="35" t="s">
        <v>26</v>
      </c>
      <c r="J17" s="27" t="s">
        <v>26</v>
      </c>
      <c r="K17" s="35" t="s">
        <v>26</v>
      </c>
      <c r="L17" s="27" t="s">
        <v>26</v>
      </c>
      <c r="M17" s="57" t="s">
        <v>103</v>
      </c>
    </row>
    <row r="18" spans="1:13" ht="21" customHeight="1">
      <c r="A18" s="56"/>
      <c r="B18" s="33"/>
      <c r="C18" s="34" t="s">
        <v>37</v>
      </c>
      <c r="D18" s="27">
        <v>73890</v>
      </c>
      <c r="E18" s="35">
        <v>0.6</v>
      </c>
      <c r="F18" s="27">
        <v>55418</v>
      </c>
      <c r="G18" s="35">
        <v>0.4</v>
      </c>
      <c r="H18" s="27">
        <v>50495</v>
      </c>
      <c r="I18" s="35">
        <v>0.4</v>
      </c>
      <c r="J18" s="27">
        <v>50596</v>
      </c>
      <c r="K18" s="35">
        <f t="shared" si="0"/>
        <v>0.4</v>
      </c>
      <c r="L18" s="27">
        <v>50528</v>
      </c>
      <c r="M18" s="118">
        <f t="shared" si="1"/>
        <v>0.4</v>
      </c>
    </row>
    <row r="19" spans="1:13" ht="21" customHeight="1">
      <c r="A19" s="56"/>
      <c r="B19" s="131" t="s">
        <v>8</v>
      </c>
      <c r="C19" s="132"/>
      <c r="D19" s="27">
        <v>10602</v>
      </c>
      <c r="E19" s="35">
        <v>0.1</v>
      </c>
      <c r="F19" s="27">
        <v>11999</v>
      </c>
      <c r="G19" s="35">
        <v>0.1</v>
      </c>
      <c r="H19" s="27">
        <v>11970</v>
      </c>
      <c r="I19" s="35">
        <v>0.1</v>
      </c>
      <c r="J19" s="27">
        <v>10163</v>
      </c>
      <c r="K19" s="35">
        <f t="shared" si="0"/>
        <v>0.1</v>
      </c>
      <c r="L19" s="27">
        <v>10499</v>
      </c>
      <c r="M19" s="118">
        <f t="shared" si="1"/>
        <v>0.1</v>
      </c>
    </row>
    <row r="20" spans="1:13" ht="21" customHeight="1">
      <c r="A20" s="56"/>
      <c r="B20" s="131" t="s">
        <v>9</v>
      </c>
      <c r="C20" s="132"/>
      <c r="D20" s="27" t="s">
        <v>26</v>
      </c>
      <c r="E20" s="35" t="s">
        <v>26</v>
      </c>
      <c r="F20" s="27" t="s">
        <v>26</v>
      </c>
      <c r="G20" s="35" t="s">
        <v>26</v>
      </c>
      <c r="H20" s="27" t="s">
        <v>26</v>
      </c>
      <c r="I20" s="35" t="s">
        <v>26</v>
      </c>
      <c r="J20" s="27" t="s">
        <v>103</v>
      </c>
      <c r="K20" s="35" t="s">
        <v>103</v>
      </c>
      <c r="L20" s="27" t="s">
        <v>125</v>
      </c>
      <c r="M20" s="57" t="s">
        <v>103</v>
      </c>
    </row>
    <row r="21" spans="1:13" ht="21" customHeight="1">
      <c r="A21" s="56"/>
      <c r="B21" s="131" t="s">
        <v>38</v>
      </c>
      <c r="C21" s="132"/>
      <c r="D21" s="27">
        <v>235787</v>
      </c>
      <c r="E21" s="35">
        <v>1.8</v>
      </c>
      <c r="F21" s="27">
        <v>248105</v>
      </c>
      <c r="G21" s="35">
        <v>1.9</v>
      </c>
      <c r="H21" s="27">
        <v>262754</v>
      </c>
      <c r="I21" s="35">
        <v>1.9</v>
      </c>
      <c r="J21" s="27">
        <v>251803</v>
      </c>
      <c r="K21" s="35">
        <f t="shared" si="0"/>
        <v>1.8</v>
      </c>
      <c r="L21" s="27">
        <v>254364</v>
      </c>
      <c r="M21" s="118">
        <f t="shared" si="1"/>
        <v>1.8</v>
      </c>
    </row>
    <row r="22" spans="1:13" ht="21" customHeight="1">
      <c r="A22" s="56"/>
      <c r="B22" s="131" t="s">
        <v>39</v>
      </c>
      <c r="C22" s="132"/>
      <c r="D22" s="27">
        <v>72954</v>
      </c>
      <c r="E22" s="35">
        <v>0.6</v>
      </c>
      <c r="F22" s="27">
        <v>74390</v>
      </c>
      <c r="G22" s="35">
        <v>0.6</v>
      </c>
      <c r="H22" s="27">
        <v>70379</v>
      </c>
      <c r="I22" s="35">
        <v>0.5</v>
      </c>
      <c r="J22" s="27">
        <v>68044</v>
      </c>
      <c r="K22" s="35">
        <f t="shared" si="0"/>
        <v>0.5</v>
      </c>
      <c r="L22" s="27">
        <v>66717</v>
      </c>
      <c r="M22" s="118">
        <f t="shared" si="1"/>
        <v>0.5</v>
      </c>
    </row>
    <row r="23" spans="1:13" ht="21" customHeight="1">
      <c r="A23" s="56"/>
      <c r="B23" s="131" t="s">
        <v>40</v>
      </c>
      <c r="C23" s="132"/>
      <c r="D23" s="27">
        <v>352693</v>
      </c>
      <c r="E23" s="35">
        <v>2.8</v>
      </c>
      <c r="F23" s="27">
        <v>625035</v>
      </c>
      <c r="G23" s="35">
        <v>4.8</v>
      </c>
      <c r="H23" s="27">
        <v>802516</v>
      </c>
      <c r="I23" s="35">
        <v>5.9</v>
      </c>
      <c r="J23" s="27">
        <v>1046174</v>
      </c>
      <c r="K23" s="35">
        <f t="shared" si="0"/>
        <v>7.6</v>
      </c>
      <c r="L23" s="27">
        <v>669681</v>
      </c>
      <c r="M23" s="118">
        <f t="shared" si="1"/>
        <v>4.8</v>
      </c>
    </row>
    <row r="24" spans="1:13" ht="21" customHeight="1">
      <c r="A24" s="56"/>
      <c r="B24" s="131" t="s">
        <v>41</v>
      </c>
      <c r="C24" s="132"/>
      <c r="D24" s="27">
        <v>454654</v>
      </c>
      <c r="E24" s="35">
        <v>3.6</v>
      </c>
      <c r="F24" s="27">
        <v>445754</v>
      </c>
      <c r="G24" s="35">
        <v>3.4</v>
      </c>
      <c r="H24" s="27">
        <v>531475</v>
      </c>
      <c r="I24" s="35">
        <v>3.9</v>
      </c>
      <c r="J24" s="27">
        <v>582208</v>
      </c>
      <c r="K24" s="35">
        <f t="shared" si="0"/>
        <v>4.2</v>
      </c>
      <c r="L24" s="27">
        <v>600338</v>
      </c>
      <c r="M24" s="118">
        <f t="shared" si="1"/>
        <v>4.3</v>
      </c>
    </row>
    <row r="25" spans="1:13" ht="21" customHeight="1">
      <c r="A25" s="56"/>
      <c r="B25" s="131" t="s">
        <v>42</v>
      </c>
      <c r="C25" s="132"/>
      <c r="D25" s="27">
        <v>11303</v>
      </c>
      <c r="E25" s="35">
        <v>0.1</v>
      </c>
      <c r="F25" s="27">
        <v>26875</v>
      </c>
      <c r="G25" s="35">
        <v>0.2</v>
      </c>
      <c r="H25" s="27">
        <v>35650</v>
      </c>
      <c r="I25" s="35">
        <v>0.3</v>
      </c>
      <c r="J25" s="27">
        <v>49097</v>
      </c>
      <c r="K25" s="35">
        <f t="shared" si="0"/>
        <v>0.4</v>
      </c>
      <c r="L25" s="27">
        <v>50938</v>
      </c>
      <c r="M25" s="118">
        <f t="shared" si="1"/>
        <v>0.4</v>
      </c>
    </row>
    <row r="26" spans="1:13" ht="21" customHeight="1">
      <c r="A26" s="56"/>
      <c r="B26" s="131" t="s">
        <v>43</v>
      </c>
      <c r="C26" s="132"/>
      <c r="D26" s="27">
        <v>27728</v>
      </c>
      <c r="E26" s="35">
        <v>0.2</v>
      </c>
      <c r="F26" s="27">
        <v>18362</v>
      </c>
      <c r="G26" s="35">
        <v>0.1</v>
      </c>
      <c r="H26" s="27">
        <v>91676</v>
      </c>
      <c r="I26" s="35">
        <v>0.7</v>
      </c>
      <c r="J26" s="27">
        <v>81907</v>
      </c>
      <c r="K26" s="35">
        <f t="shared" si="0"/>
        <v>0.6</v>
      </c>
      <c r="L26" s="27">
        <v>79141</v>
      </c>
      <c r="M26" s="118">
        <f t="shared" si="1"/>
        <v>0.6</v>
      </c>
    </row>
    <row r="27" spans="1:13" ht="21" customHeight="1">
      <c r="A27" s="56"/>
      <c r="B27" s="131" t="s">
        <v>44</v>
      </c>
      <c r="C27" s="132"/>
      <c r="D27" s="27">
        <v>828363</v>
      </c>
      <c r="E27" s="35">
        <v>6.5</v>
      </c>
      <c r="F27" s="27">
        <v>323277</v>
      </c>
      <c r="G27" s="35">
        <v>2.5</v>
      </c>
      <c r="H27" s="27">
        <v>310939</v>
      </c>
      <c r="I27" s="35">
        <v>2.3</v>
      </c>
      <c r="J27" s="27">
        <v>140120</v>
      </c>
      <c r="K27" s="35">
        <f t="shared" si="0"/>
        <v>1</v>
      </c>
      <c r="L27" s="27">
        <v>346826</v>
      </c>
      <c r="M27" s="118">
        <f t="shared" si="1"/>
        <v>2.5</v>
      </c>
    </row>
    <row r="28" spans="1:13" ht="21" customHeight="1">
      <c r="A28" s="56"/>
      <c r="B28" s="131" t="s">
        <v>45</v>
      </c>
      <c r="C28" s="132"/>
      <c r="D28" s="27">
        <v>718592</v>
      </c>
      <c r="E28" s="35">
        <v>5.6</v>
      </c>
      <c r="F28" s="27">
        <v>868083</v>
      </c>
      <c r="G28" s="35">
        <v>6.6</v>
      </c>
      <c r="H28" s="27">
        <v>1045274</v>
      </c>
      <c r="I28" s="35">
        <v>7.6</v>
      </c>
      <c r="J28" s="27">
        <v>689832</v>
      </c>
      <c r="K28" s="35">
        <f t="shared" si="0"/>
        <v>5</v>
      </c>
      <c r="L28" s="27">
        <v>1294781</v>
      </c>
      <c r="M28" s="118">
        <f t="shared" si="1"/>
        <v>9.4</v>
      </c>
    </row>
    <row r="29" spans="1:13" ht="21" customHeight="1">
      <c r="A29" s="56"/>
      <c r="B29" s="131" t="s">
        <v>46</v>
      </c>
      <c r="C29" s="132"/>
      <c r="D29" s="27">
        <v>619151</v>
      </c>
      <c r="E29" s="35">
        <v>4.8</v>
      </c>
      <c r="F29" s="27">
        <v>532764</v>
      </c>
      <c r="G29" s="35">
        <v>4.1</v>
      </c>
      <c r="H29" s="27">
        <v>696020</v>
      </c>
      <c r="I29" s="35">
        <v>5.1</v>
      </c>
      <c r="J29" s="27">
        <v>853731</v>
      </c>
      <c r="K29" s="35">
        <f t="shared" si="0"/>
        <v>6.2</v>
      </c>
      <c r="L29" s="27">
        <v>571357</v>
      </c>
      <c r="M29" s="118">
        <f t="shared" si="1"/>
        <v>4.1</v>
      </c>
    </row>
    <row r="30" spans="1:13" ht="21" customHeight="1" thickBot="1">
      <c r="A30" s="58"/>
      <c r="B30" s="129" t="s">
        <v>47</v>
      </c>
      <c r="C30" s="130"/>
      <c r="D30" s="61">
        <v>170000</v>
      </c>
      <c r="E30" s="60">
        <v>1.3</v>
      </c>
      <c r="F30" s="61">
        <v>100000</v>
      </c>
      <c r="G30" s="60">
        <v>0.8</v>
      </c>
      <c r="H30" s="61">
        <v>100000</v>
      </c>
      <c r="I30" s="60">
        <v>0.7</v>
      </c>
      <c r="J30" s="61" t="s">
        <v>103</v>
      </c>
      <c r="K30" s="60" t="s">
        <v>103</v>
      </c>
      <c r="L30" s="61" t="s">
        <v>125</v>
      </c>
      <c r="M30" s="62" t="s">
        <v>103</v>
      </c>
    </row>
    <row r="31" spans="1:14" ht="20.25" customHeight="1">
      <c r="A31" s="26"/>
      <c r="B31" s="26"/>
      <c r="C31" s="26"/>
      <c r="D31" s="26"/>
      <c r="E31" s="26"/>
      <c r="F31" s="26"/>
      <c r="G31" s="26"/>
      <c r="H31" s="26"/>
      <c r="I31" s="26"/>
      <c r="J31" s="28"/>
      <c r="K31" s="26"/>
      <c r="L31" s="125">
        <f>SUM(L6:L30)</f>
        <v>27620356</v>
      </c>
      <c r="M31" s="28" t="s">
        <v>96</v>
      </c>
      <c r="N31" s="9"/>
    </row>
    <row r="32" spans="1:13" ht="21" customHeight="1">
      <c r="A32" s="9"/>
      <c r="B32" s="9"/>
      <c r="C32" s="9"/>
      <c r="D32" s="7"/>
      <c r="E32" s="8"/>
      <c r="F32" s="7"/>
      <c r="G32" s="8"/>
      <c r="H32" s="7"/>
      <c r="I32" s="8"/>
      <c r="J32" s="10"/>
      <c r="K32" s="9"/>
      <c r="L32" s="10"/>
      <c r="M32" s="9"/>
    </row>
  </sheetData>
  <sheetProtection/>
  <mergeCells count="31">
    <mergeCell ref="A4:C5"/>
    <mergeCell ref="B11:C11"/>
    <mergeCell ref="B13:C13"/>
    <mergeCell ref="A6:C6"/>
    <mergeCell ref="B22:C22"/>
    <mergeCell ref="B15:C15"/>
    <mergeCell ref="B12:C12"/>
    <mergeCell ref="B8:C8"/>
    <mergeCell ref="B19:C19"/>
    <mergeCell ref="B20:C20"/>
    <mergeCell ref="B14:C14"/>
    <mergeCell ref="B21:C21"/>
    <mergeCell ref="B10:C10"/>
    <mergeCell ref="L4:M4"/>
    <mergeCell ref="F2:G2"/>
    <mergeCell ref="B7:C7"/>
    <mergeCell ref="B16:C16"/>
    <mergeCell ref="H4:I4"/>
    <mergeCell ref="J4:K4"/>
    <mergeCell ref="F4:G4"/>
    <mergeCell ref="B9:C9"/>
    <mergeCell ref="H2:I2"/>
    <mergeCell ref="D4:E4"/>
    <mergeCell ref="B30:C30"/>
    <mergeCell ref="B23:C23"/>
    <mergeCell ref="B24:C24"/>
    <mergeCell ref="B25:C25"/>
    <mergeCell ref="B26:C26"/>
    <mergeCell ref="B29:C29"/>
    <mergeCell ref="B28:C28"/>
    <mergeCell ref="B27:C27"/>
  </mergeCells>
  <printOptions/>
  <pageMargins left="0.78740157480315" right="0.590551181102362" top="0.590551181102362" bottom="0.590551181102362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5"/>
  <dimension ref="A1:N23"/>
  <sheetViews>
    <sheetView view="pageBreakPreview" zoomScale="75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O17" sqref="O17"/>
    </sheetView>
  </sheetViews>
  <sheetFormatPr defaultColWidth="9.00390625" defaultRowHeight="13.5"/>
  <cols>
    <col min="1" max="1" width="2.875" style="1" customWidth="1"/>
    <col min="2" max="2" width="7.00390625" style="1" customWidth="1"/>
    <col min="3" max="3" width="13.00390625" style="1" customWidth="1"/>
    <col min="4" max="4" width="18.625" style="1" customWidth="1"/>
    <col min="5" max="5" width="11.125" style="1" customWidth="1"/>
    <col min="6" max="6" width="18.625" style="1" customWidth="1"/>
    <col min="7" max="7" width="11.125" style="1" customWidth="1"/>
    <col min="8" max="8" width="18.625" style="1" customWidth="1"/>
    <col min="9" max="9" width="11.125" style="1" customWidth="1"/>
    <col min="10" max="10" width="18.625" style="1" customWidth="1"/>
    <col min="11" max="11" width="11.125" style="1" customWidth="1"/>
    <col min="12" max="12" width="18.625" style="1" customWidth="1"/>
    <col min="13" max="13" width="11.125" style="1" customWidth="1"/>
    <col min="14" max="16384" width="9.00390625" style="1" customWidth="1"/>
  </cols>
  <sheetData>
    <row r="1" spans="1:14" ht="20.25" customHeight="1">
      <c r="A1" s="97" t="s">
        <v>107</v>
      </c>
      <c r="B1" s="24"/>
      <c r="C1" s="24"/>
      <c r="D1" s="26"/>
      <c r="E1" s="26"/>
      <c r="F1" s="26"/>
      <c r="G1" s="26"/>
      <c r="H1" s="26"/>
      <c r="I1" s="26"/>
      <c r="J1" s="28"/>
      <c r="K1" s="26"/>
      <c r="L1" s="26"/>
      <c r="M1" s="26"/>
      <c r="N1" s="9"/>
    </row>
    <row r="2" spans="1:14" ht="20.25" customHeight="1" thickBot="1">
      <c r="A2" s="24"/>
      <c r="B2" s="24"/>
      <c r="C2" s="24"/>
      <c r="D2" s="26"/>
      <c r="E2" s="26"/>
      <c r="F2" s="26"/>
      <c r="G2" s="26"/>
      <c r="H2" s="26"/>
      <c r="I2" s="26"/>
      <c r="J2" s="28"/>
      <c r="K2" s="26"/>
      <c r="L2" s="26"/>
      <c r="M2" s="28" t="s">
        <v>94</v>
      </c>
      <c r="N2" s="9"/>
    </row>
    <row r="3" spans="1:13" ht="26.25" customHeight="1">
      <c r="A3" s="139"/>
      <c r="B3" s="140"/>
      <c r="C3" s="140"/>
      <c r="D3" s="133" t="s">
        <v>27</v>
      </c>
      <c r="E3" s="149"/>
      <c r="F3" s="133" t="s">
        <v>28</v>
      </c>
      <c r="G3" s="149"/>
      <c r="H3" s="137" t="s">
        <v>93</v>
      </c>
      <c r="I3" s="148"/>
      <c r="J3" s="133" t="s">
        <v>116</v>
      </c>
      <c r="K3" s="148"/>
      <c r="L3" s="133" t="s">
        <v>123</v>
      </c>
      <c r="M3" s="150"/>
    </row>
    <row r="4" spans="1:13" ht="26.25" customHeight="1">
      <c r="A4" s="142"/>
      <c r="B4" s="143"/>
      <c r="C4" s="143"/>
      <c r="D4" s="36" t="s">
        <v>0</v>
      </c>
      <c r="E4" s="36" t="s">
        <v>1</v>
      </c>
      <c r="F4" s="36" t="s">
        <v>0</v>
      </c>
      <c r="G4" s="36" t="s">
        <v>95</v>
      </c>
      <c r="H4" s="30" t="s">
        <v>0</v>
      </c>
      <c r="I4" s="29" t="s">
        <v>1</v>
      </c>
      <c r="J4" s="36" t="s">
        <v>0</v>
      </c>
      <c r="K4" s="29" t="s">
        <v>1</v>
      </c>
      <c r="L4" s="36" t="s">
        <v>0</v>
      </c>
      <c r="M4" s="63" t="s">
        <v>1</v>
      </c>
    </row>
    <row r="5" spans="1:13" ht="26.25" customHeight="1">
      <c r="A5" s="145" t="s">
        <v>2</v>
      </c>
      <c r="B5" s="146"/>
      <c r="C5" s="147"/>
      <c r="D5" s="91">
        <v>11896358</v>
      </c>
      <c r="E5" s="92" t="s">
        <v>26</v>
      </c>
      <c r="F5" s="91">
        <v>12036711</v>
      </c>
      <c r="G5" s="92" t="s">
        <v>26</v>
      </c>
      <c r="H5" s="91">
        <f>H6+H8+H9+H10+H11+H12+H13+H14+H15+H17</f>
        <v>12985885</v>
      </c>
      <c r="I5" s="92" t="s">
        <v>26</v>
      </c>
      <c r="J5" s="91">
        <f>+J6+J8+J9+J10+J11+J12+J13+J14+J15+J17</f>
        <v>12474707</v>
      </c>
      <c r="K5" s="92" t="s">
        <v>103</v>
      </c>
      <c r="L5" s="91">
        <v>13039805</v>
      </c>
      <c r="M5" s="93" t="s">
        <v>125</v>
      </c>
    </row>
    <row r="6" spans="1:13" ht="26.25" customHeight="1">
      <c r="A6" s="56"/>
      <c r="B6" s="131" t="s">
        <v>51</v>
      </c>
      <c r="C6" s="132"/>
      <c r="D6" s="27">
        <v>2975093</v>
      </c>
      <c r="E6" s="37">
        <v>25</v>
      </c>
      <c r="F6" s="27">
        <v>2929637</v>
      </c>
      <c r="G6" s="37">
        <v>24.3</v>
      </c>
      <c r="H6" s="27">
        <v>2961890</v>
      </c>
      <c r="I6" s="37">
        <v>22.8</v>
      </c>
      <c r="J6" s="27">
        <v>3110123</v>
      </c>
      <c r="K6" s="37">
        <f aca="true" t="shared" si="0" ref="K6:K15">ROUND(J6/$J$5*100,1)</f>
        <v>24.9</v>
      </c>
      <c r="L6" s="27">
        <v>3191190</v>
      </c>
      <c r="M6" s="76">
        <f aca="true" t="shared" si="1" ref="M6:M15">ROUND(L6/$L$5*100,1)</f>
        <v>24.5</v>
      </c>
    </row>
    <row r="7" spans="1:13" ht="26.25" customHeight="1">
      <c r="A7" s="56"/>
      <c r="B7" s="23"/>
      <c r="C7" s="34" t="s">
        <v>52</v>
      </c>
      <c r="D7" s="27">
        <v>2132131</v>
      </c>
      <c r="E7" s="37">
        <v>17.9</v>
      </c>
      <c r="F7" s="27">
        <v>2082995</v>
      </c>
      <c r="G7" s="37">
        <v>17.3</v>
      </c>
      <c r="H7" s="27">
        <v>2062762</v>
      </c>
      <c r="I7" s="37">
        <v>15.9</v>
      </c>
      <c r="J7" s="27">
        <v>2177317</v>
      </c>
      <c r="K7" s="37">
        <f t="shared" si="0"/>
        <v>17.5</v>
      </c>
      <c r="L7" s="27">
        <v>2192908</v>
      </c>
      <c r="M7" s="76">
        <f t="shared" si="1"/>
        <v>16.8</v>
      </c>
    </row>
    <row r="8" spans="1:13" ht="26.25" customHeight="1">
      <c r="A8" s="56"/>
      <c r="B8" s="131" t="s">
        <v>53</v>
      </c>
      <c r="C8" s="132"/>
      <c r="D8" s="27">
        <v>721331</v>
      </c>
      <c r="E8" s="37">
        <v>6</v>
      </c>
      <c r="F8" s="27">
        <v>806513</v>
      </c>
      <c r="G8" s="37">
        <v>6.7</v>
      </c>
      <c r="H8" s="27">
        <v>957478</v>
      </c>
      <c r="I8" s="37">
        <v>7.4</v>
      </c>
      <c r="J8" s="27">
        <v>1092822</v>
      </c>
      <c r="K8" s="37">
        <f t="shared" si="0"/>
        <v>8.8</v>
      </c>
      <c r="L8" s="27">
        <v>1192754</v>
      </c>
      <c r="M8" s="76">
        <f t="shared" si="1"/>
        <v>9.1</v>
      </c>
    </row>
    <row r="9" spans="1:13" ht="26.25" customHeight="1">
      <c r="A9" s="56"/>
      <c r="B9" s="131" t="s">
        <v>54</v>
      </c>
      <c r="C9" s="132"/>
      <c r="D9" s="27">
        <v>687173</v>
      </c>
      <c r="E9" s="37">
        <v>5.8</v>
      </c>
      <c r="F9" s="27">
        <v>719420</v>
      </c>
      <c r="G9" s="37">
        <v>6</v>
      </c>
      <c r="H9" s="27">
        <v>740980</v>
      </c>
      <c r="I9" s="37">
        <v>5.7</v>
      </c>
      <c r="J9" s="27">
        <v>716892</v>
      </c>
      <c r="K9" s="37">
        <f t="shared" si="0"/>
        <v>5.7</v>
      </c>
      <c r="L9" s="27">
        <v>1092476</v>
      </c>
      <c r="M9" s="76">
        <f t="shared" si="1"/>
        <v>8.4</v>
      </c>
    </row>
    <row r="10" spans="1:13" ht="26.25" customHeight="1">
      <c r="A10" s="56"/>
      <c r="B10" s="131" t="s">
        <v>55</v>
      </c>
      <c r="C10" s="132"/>
      <c r="D10" s="27">
        <v>2344169</v>
      </c>
      <c r="E10" s="37">
        <v>19.7</v>
      </c>
      <c r="F10" s="27">
        <v>2256604</v>
      </c>
      <c r="G10" s="37">
        <v>18.7</v>
      </c>
      <c r="H10" s="27">
        <v>2454406</v>
      </c>
      <c r="I10" s="37">
        <v>18.9</v>
      </c>
      <c r="J10" s="27">
        <v>2443243</v>
      </c>
      <c r="K10" s="37">
        <f t="shared" si="0"/>
        <v>19.6</v>
      </c>
      <c r="L10" s="27">
        <v>2623513</v>
      </c>
      <c r="M10" s="76">
        <f t="shared" si="1"/>
        <v>20.1</v>
      </c>
    </row>
    <row r="11" spans="1:13" ht="26.25" customHeight="1">
      <c r="A11" s="56"/>
      <c r="B11" s="131" t="s">
        <v>56</v>
      </c>
      <c r="C11" s="132"/>
      <c r="D11" s="27">
        <v>212554</v>
      </c>
      <c r="E11" s="37">
        <v>1.8</v>
      </c>
      <c r="F11" s="27">
        <v>214761</v>
      </c>
      <c r="G11" s="37">
        <v>1.8</v>
      </c>
      <c r="H11" s="27">
        <v>215527</v>
      </c>
      <c r="I11" s="37">
        <v>1.7</v>
      </c>
      <c r="J11" s="27">
        <v>228406</v>
      </c>
      <c r="K11" s="37">
        <f t="shared" si="0"/>
        <v>1.8</v>
      </c>
      <c r="L11" s="27">
        <v>214386</v>
      </c>
      <c r="M11" s="76">
        <f t="shared" si="1"/>
        <v>1.6</v>
      </c>
    </row>
    <row r="12" spans="1:13" ht="26.25" customHeight="1">
      <c r="A12" s="56"/>
      <c r="B12" s="131" t="s">
        <v>49</v>
      </c>
      <c r="C12" s="132"/>
      <c r="D12" s="27">
        <v>899802</v>
      </c>
      <c r="E12" s="37">
        <v>7.6</v>
      </c>
      <c r="F12" s="27">
        <v>778219</v>
      </c>
      <c r="G12" s="37">
        <v>6.5</v>
      </c>
      <c r="H12" s="27">
        <v>764811</v>
      </c>
      <c r="I12" s="37">
        <v>5.9</v>
      </c>
      <c r="J12" s="27">
        <v>863672</v>
      </c>
      <c r="K12" s="37">
        <f t="shared" si="0"/>
        <v>6.9</v>
      </c>
      <c r="L12" s="27">
        <v>1582870</v>
      </c>
      <c r="M12" s="76">
        <f t="shared" si="1"/>
        <v>12.1</v>
      </c>
    </row>
    <row r="13" spans="1:13" ht="26.25" customHeight="1">
      <c r="A13" s="56"/>
      <c r="B13" s="131" t="s">
        <v>57</v>
      </c>
      <c r="C13" s="132"/>
      <c r="D13" s="27">
        <v>971645</v>
      </c>
      <c r="E13" s="37">
        <v>8.2</v>
      </c>
      <c r="F13" s="27">
        <v>310064</v>
      </c>
      <c r="G13" s="37">
        <v>2.6</v>
      </c>
      <c r="H13" s="27">
        <v>285931</v>
      </c>
      <c r="I13" s="37">
        <v>2.2</v>
      </c>
      <c r="J13" s="27">
        <v>805449</v>
      </c>
      <c r="K13" s="37">
        <f t="shared" si="0"/>
        <v>6.5</v>
      </c>
      <c r="L13" s="27">
        <v>102157</v>
      </c>
      <c r="M13" s="76">
        <f t="shared" si="1"/>
        <v>0.8</v>
      </c>
    </row>
    <row r="14" spans="1:13" ht="26.25" customHeight="1">
      <c r="A14" s="56"/>
      <c r="B14" s="131" t="s">
        <v>10</v>
      </c>
      <c r="C14" s="132"/>
      <c r="D14" s="27">
        <v>50000</v>
      </c>
      <c r="E14" s="37">
        <v>0.4</v>
      </c>
      <c r="F14" s="27">
        <v>50000</v>
      </c>
      <c r="G14" s="37">
        <v>0.4</v>
      </c>
      <c r="H14" s="27">
        <v>153500</v>
      </c>
      <c r="I14" s="37">
        <v>1.2</v>
      </c>
      <c r="J14" s="27">
        <f>2000+345200</f>
        <v>347200</v>
      </c>
      <c r="K14" s="37">
        <f t="shared" si="0"/>
        <v>2.8</v>
      </c>
      <c r="L14" s="27">
        <v>50000</v>
      </c>
      <c r="M14" s="76">
        <f t="shared" si="1"/>
        <v>0.4</v>
      </c>
    </row>
    <row r="15" spans="1:13" ht="26.25" customHeight="1">
      <c r="A15" s="56"/>
      <c r="B15" s="131" t="s">
        <v>50</v>
      </c>
      <c r="C15" s="132"/>
      <c r="D15" s="27">
        <v>1265022</v>
      </c>
      <c r="E15" s="37">
        <v>10.6</v>
      </c>
      <c r="F15" s="27">
        <v>1433838</v>
      </c>
      <c r="G15" s="37">
        <v>11.9</v>
      </c>
      <c r="H15" s="27">
        <v>1424836</v>
      </c>
      <c r="I15" s="113">
        <v>11</v>
      </c>
      <c r="J15" s="27">
        <v>1664378</v>
      </c>
      <c r="K15" s="113">
        <f t="shared" si="0"/>
        <v>13.3</v>
      </c>
      <c r="L15" s="27">
        <v>1457086</v>
      </c>
      <c r="M15" s="76">
        <f t="shared" si="1"/>
        <v>11.2</v>
      </c>
    </row>
    <row r="16" spans="1:13" ht="26.25" customHeight="1">
      <c r="A16" s="56"/>
      <c r="B16" s="131" t="s">
        <v>11</v>
      </c>
      <c r="C16" s="132"/>
      <c r="D16" s="27" t="s">
        <v>26</v>
      </c>
      <c r="E16" s="39" t="s">
        <v>26</v>
      </c>
      <c r="F16" s="27" t="s">
        <v>26</v>
      </c>
      <c r="G16" s="39" t="s">
        <v>26</v>
      </c>
      <c r="H16" s="27" t="s">
        <v>26</v>
      </c>
      <c r="I16" s="39" t="s">
        <v>26</v>
      </c>
      <c r="J16" s="27" t="s">
        <v>103</v>
      </c>
      <c r="K16" s="39" t="s">
        <v>103</v>
      </c>
      <c r="L16" s="27" t="s">
        <v>125</v>
      </c>
      <c r="M16" s="64" t="s">
        <v>125</v>
      </c>
    </row>
    <row r="17" spans="1:13" ht="26.25" customHeight="1">
      <c r="A17" s="56"/>
      <c r="B17" s="131" t="s">
        <v>12</v>
      </c>
      <c r="C17" s="132"/>
      <c r="D17" s="27">
        <v>1769569</v>
      </c>
      <c r="E17" s="37">
        <v>14.9</v>
      </c>
      <c r="F17" s="27">
        <v>2537655</v>
      </c>
      <c r="G17" s="37">
        <v>21.1</v>
      </c>
      <c r="H17" s="27">
        <v>3026526</v>
      </c>
      <c r="I17" s="37">
        <v>23.3</v>
      </c>
      <c r="J17" s="27">
        <v>1202522</v>
      </c>
      <c r="K17" s="37">
        <f>ROUND(J17/$J$5*100,1)</f>
        <v>9.6</v>
      </c>
      <c r="L17" s="27">
        <v>1533258</v>
      </c>
      <c r="M17" s="76">
        <f>ROUND(L17/$L$5*100,1)</f>
        <v>11.8</v>
      </c>
    </row>
    <row r="18" spans="1:13" ht="26.25" customHeight="1">
      <c r="A18" s="56"/>
      <c r="B18" s="33"/>
      <c r="C18" s="34" t="s">
        <v>58</v>
      </c>
      <c r="D18" s="27">
        <v>148680</v>
      </c>
      <c r="E18" s="37">
        <v>1.2</v>
      </c>
      <c r="F18" s="27">
        <v>741381</v>
      </c>
      <c r="G18" s="37">
        <v>6.2</v>
      </c>
      <c r="H18" s="27">
        <v>937268</v>
      </c>
      <c r="I18" s="37">
        <v>7.2</v>
      </c>
      <c r="J18" s="27">
        <v>105920</v>
      </c>
      <c r="K18" s="37">
        <f>ROUND(J18/$J$5*100,1)</f>
        <v>0.8</v>
      </c>
      <c r="L18" s="27">
        <v>276716</v>
      </c>
      <c r="M18" s="76">
        <f>ROUND(L18/$L$5*100,1)</f>
        <v>2.1</v>
      </c>
    </row>
    <row r="19" spans="1:13" ht="26.25" customHeight="1">
      <c r="A19" s="56"/>
      <c r="B19" s="33"/>
      <c r="C19" s="34" t="s">
        <v>59</v>
      </c>
      <c r="D19" s="27">
        <v>1584140</v>
      </c>
      <c r="E19" s="37">
        <v>13.3</v>
      </c>
      <c r="F19" s="27">
        <v>1765037</v>
      </c>
      <c r="G19" s="37">
        <v>14.7</v>
      </c>
      <c r="H19" s="27">
        <v>2077445</v>
      </c>
      <c r="I19" s="113">
        <v>16</v>
      </c>
      <c r="J19" s="27">
        <v>1093662</v>
      </c>
      <c r="K19" s="113">
        <f>ROUND(J19/$J$5*100,1)</f>
        <v>8.8</v>
      </c>
      <c r="L19" s="27">
        <v>1256542</v>
      </c>
      <c r="M19" s="76">
        <f>ROUND(L19/$L$5*100,1)</f>
        <v>9.6</v>
      </c>
    </row>
    <row r="20" spans="1:13" ht="26.25" customHeight="1">
      <c r="A20" s="56"/>
      <c r="B20" s="131" t="s">
        <v>60</v>
      </c>
      <c r="C20" s="132"/>
      <c r="D20" s="39" t="s">
        <v>26</v>
      </c>
      <c r="E20" s="39" t="s">
        <v>26</v>
      </c>
      <c r="F20" s="27" t="s">
        <v>26</v>
      </c>
      <c r="G20" s="39" t="s">
        <v>26</v>
      </c>
      <c r="H20" s="39" t="s">
        <v>26</v>
      </c>
      <c r="I20" s="39" t="s">
        <v>26</v>
      </c>
      <c r="J20" s="39" t="s">
        <v>103</v>
      </c>
      <c r="K20" s="39" t="s">
        <v>103</v>
      </c>
      <c r="L20" s="39">
        <v>115</v>
      </c>
      <c r="M20" s="76">
        <f>ROUND(L20/$L$5*100,1)</f>
        <v>0</v>
      </c>
    </row>
    <row r="21" spans="1:13" ht="26.25" customHeight="1" thickBot="1">
      <c r="A21" s="58"/>
      <c r="B21" s="129" t="s">
        <v>13</v>
      </c>
      <c r="C21" s="130"/>
      <c r="D21" s="65" t="s">
        <v>26</v>
      </c>
      <c r="E21" s="65" t="s">
        <v>26</v>
      </c>
      <c r="F21" s="61" t="s">
        <v>26</v>
      </c>
      <c r="G21" s="65" t="s">
        <v>26</v>
      </c>
      <c r="H21" s="65" t="s">
        <v>26</v>
      </c>
      <c r="I21" s="65" t="s">
        <v>26</v>
      </c>
      <c r="J21" s="65" t="s">
        <v>103</v>
      </c>
      <c r="K21" s="65" t="s">
        <v>103</v>
      </c>
      <c r="L21" s="65" t="s">
        <v>125</v>
      </c>
      <c r="M21" s="66" t="s">
        <v>125</v>
      </c>
    </row>
    <row r="22" spans="1:14" ht="19.5" customHeight="1">
      <c r="A22" s="26"/>
      <c r="B22" s="26"/>
      <c r="C22" s="26"/>
      <c r="D22" s="26"/>
      <c r="E22" s="26"/>
      <c r="F22" s="26"/>
      <c r="G22" s="26"/>
      <c r="H22" s="26"/>
      <c r="I22" s="26"/>
      <c r="J22" s="28"/>
      <c r="K22" s="26"/>
      <c r="L22" s="26"/>
      <c r="M22" s="28" t="s">
        <v>61</v>
      </c>
      <c r="N22" s="9"/>
    </row>
    <row r="23" spans="1:13" ht="1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</sheetData>
  <sheetProtection/>
  <mergeCells count="20">
    <mergeCell ref="L3:M3"/>
    <mergeCell ref="B20:C20"/>
    <mergeCell ref="H3:I3"/>
    <mergeCell ref="B8:C8"/>
    <mergeCell ref="B9:C9"/>
    <mergeCell ref="B10:C10"/>
    <mergeCell ref="B11:C11"/>
    <mergeCell ref="A5:C5"/>
    <mergeCell ref="B6:C6"/>
    <mergeCell ref="B12:C12"/>
    <mergeCell ref="B13:C13"/>
    <mergeCell ref="J3:K3"/>
    <mergeCell ref="D3:E3"/>
    <mergeCell ref="F3:G3"/>
    <mergeCell ref="B21:C21"/>
    <mergeCell ref="A3:C4"/>
    <mergeCell ref="B14:C14"/>
    <mergeCell ref="B15:C15"/>
    <mergeCell ref="B16:C16"/>
    <mergeCell ref="B17:C17"/>
  </mergeCells>
  <printOptions/>
  <pageMargins left="0.78740157480315" right="0.590551181102362" top="0.590551181102362" bottom="0.590551181102362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7">
    <tabColor theme="9"/>
  </sheetPr>
  <dimension ref="A1:BE29"/>
  <sheetViews>
    <sheetView view="pageBreakPreview" zoomScale="70" zoomScaleSheetLayoutView="70" zoomScalePageLayoutView="0" workbookViewId="0" topLeftCell="A1">
      <selection activeCell="U20" sqref="U20"/>
    </sheetView>
  </sheetViews>
  <sheetFormatPr defaultColWidth="9.00390625" defaultRowHeight="13.5"/>
  <cols>
    <col min="1" max="1" width="3.375" style="1" customWidth="1"/>
    <col min="2" max="2" width="17.625" style="1" customWidth="1"/>
    <col min="3" max="7" width="15.625" style="1" customWidth="1"/>
    <col min="8" max="8" width="12.625" style="1" customWidth="1"/>
    <col min="9" max="9" width="15.625" style="1" customWidth="1"/>
    <col min="10" max="10" width="12.625" style="1" customWidth="1"/>
    <col min="11" max="11" width="15.625" style="1" customWidth="1"/>
    <col min="12" max="12" width="12.625" style="1" customWidth="1"/>
    <col min="13" max="13" width="3.625" style="1" customWidth="1"/>
    <col min="14" max="15" width="4.375" style="1" customWidth="1"/>
    <col min="16" max="19" width="3.625" style="1" customWidth="1"/>
    <col min="20" max="20" width="4.375" style="1" customWidth="1"/>
    <col min="21" max="21" width="7.75390625" style="1" customWidth="1"/>
    <col min="22" max="25" width="3.50390625" style="1" customWidth="1"/>
    <col min="26" max="27" width="4.00390625" style="1" customWidth="1"/>
    <col min="28" max="28" width="3.50390625" style="1" customWidth="1"/>
    <col min="29" max="31" width="3.625" style="1" customWidth="1"/>
    <col min="32" max="33" width="4.00390625" style="1" customWidth="1"/>
    <col min="34" max="37" width="3.50390625" style="1" customWidth="1"/>
    <col min="38" max="39" width="4.00390625" style="1" customWidth="1"/>
    <col min="40" max="43" width="3.50390625" style="1" customWidth="1"/>
    <col min="44" max="45" width="4.00390625" style="1" customWidth="1"/>
    <col min="46" max="46" width="3.375" style="1" customWidth="1"/>
    <col min="47" max="47" width="26.75390625" style="1" customWidth="1"/>
    <col min="48" max="48" width="18.375" style="1" customWidth="1"/>
    <col min="49" max="49" width="11.125" style="1" customWidth="1"/>
    <col min="50" max="50" width="18.375" style="1" customWidth="1"/>
    <col min="51" max="51" width="11.125" style="1" customWidth="1"/>
    <col min="52" max="52" width="18.375" style="1" customWidth="1"/>
    <col min="53" max="53" width="10.75390625" style="1" customWidth="1"/>
    <col min="54" max="54" width="18.375" style="1" customWidth="1"/>
    <col min="55" max="55" width="10.75390625" style="1" customWidth="1"/>
    <col min="56" max="56" width="18.375" style="1" customWidth="1"/>
    <col min="57" max="57" width="10.75390625" style="1" customWidth="1"/>
    <col min="58" max="16384" width="9.00390625" style="1" customWidth="1"/>
  </cols>
  <sheetData>
    <row r="1" spans="1:57" ht="19.5" customHeight="1">
      <c r="A1" s="97" t="s">
        <v>108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3"/>
      <c r="M1" s="23"/>
      <c r="N1" s="23"/>
      <c r="O1" s="23"/>
      <c r="P1" s="23"/>
      <c r="Q1" s="23"/>
      <c r="R1" s="23"/>
      <c r="S1" s="23"/>
      <c r="T1" s="23"/>
      <c r="U1" s="23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3"/>
      <c r="AU1" s="23"/>
      <c r="AV1" s="23"/>
      <c r="AW1" s="38"/>
      <c r="AX1" s="23"/>
      <c r="AY1" s="38"/>
      <c r="AZ1" s="23"/>
      <c r="BA1" s="38"/>
      <c r="BB1" s="23"/>
      <c r="BC1" s="38"/>
      <c r="BD1" s="23"/>
      <c r="BE1" s="38"/>
    </row>
    <row r="2" spans="1:57" ht="19.5" customHeight="1" thickBot="1">
      <c r="A2" s="24"/>
      <c r="B2" s="26"/>
      <c r="C2" s="26"/>
      <c r="D2" s="26"/>
      <c r="E2" s="26"/>
      <c r="F2" s="26"/>
      <c r="G2" s="26"/>
      <c r="H2" s="26"/>
      <c r="I2" s="26"/>
      <c r="J2" s="26"/>
      <c r="K2" s="26"/>
      <c r="L2" s="23"/>
      <c r="M2" s="23"/>
      <c r="N2" s="23"/>
      <c r="O2" s="23"/>
      <c r="P2" s="23"/>
      <c r="Q2" s="23"/>
      <c r="R2" s="23"/>
      <c r="S2" s="23"/>
      <c r="T2" s="23"/>
      <c r="U2" s="23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3"/>
      <c r="AU2" s="23"/>
      <c r="AV2" s="23"/>
      <c r="AW2" s="38"/>
      <c r="AX2" s="23"/>
      <c r="AY2" s="38"/>
      <c r="AZ2" s="23"/>
      <c r="BA2" s="38"/>
      <c r="BB2" s="23"/>
      <c r="BC2" s="38"/>
      <c r="BD2" s="23"/>
      <c r="BE2" s="38"/>
    </row>
    <row r="3" spans="1:45" ht="24.75" customHeight="1">
      <c r="A3" s="80"/>
      <c r="B3" s="81"/>
      <c r="C3" s="156" t="s">
        <v>27</v>
      </c>
      <c r="D3" s="157"/>
      <c r="E3" s="156" t="s">
        <v>28</v>
      </c>
      <c r="F3" s="157"/>
      <c r="G3" s="151" t="s">
        <v>92</v>
      </c>
      <c r="H3" s="152"/>
      <c r="I3" s="151" t="s">
        <v>116</v>
      </c>
      <c r="J3" s="152"/>
      <c r="K3" s="151" t="s">
        <v>123</v>
      </c>
      <c r="L3" s="155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</row>
    <row r="4" spans="1:45" ht="24.75" customHeight="1">
      <c r="A4" s="82"/>
      <c r="B4" s="41"/>
      <c r="C4" s="42" t="s">
        <v>99</v>
      </c>
      <c r="D4" s="42" t="s">
        <v>1</v>
      </c>
      <c r="E4" s="42" t="s">
        <v>0</v>
      </c>
      <c r="F4" s="42" t="s">
        <v>1</v>
      </c>
      <c r="G4" s="42" t="s">
        <v>0</v>
      </c>
      <c r="H4" s="117" t="s">
        <v>1</v>
      </c>
      <c r="I4" s="42" t="s">
        <v>0</v>
      </c>
      <c r="J4" s="117" t="s">
        <v>1</v>
      </c>
      <c r="K4" s="42" t="s">
        <v>0</v>
      </c>
      <c r="L4" s="83" t="s">
        <v>1</v>
      </c>
      <c r="M4" s="40"/>
      <c r="N4" s="40"/>
      <c r="O4" s="26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</row>
    <row r="5" spans="1:45" ht="13.5" customHeight="1">
      <c r="A5" s="98"/>
      <c r="B5" s="105"/>
      <c r="C5" s="106" t="s">
        <v>114</v>
      </c>
      <c r="D5" s="106" t="s">
        <v>115</v>
      </c>
      <c r="E5" s="106" t="s">
        <v>114</v>
      </c>
      <c r="F5" s="106" t="s">
        <v>115</v>
      </c>
      <c r="G5" s="106" t="s">
        <v>114</v>
      </c>
      <c r="H5" s="106" t="s">
        <v>115</v>
      </c>
      <c r="I5" s="106" t="s">
        <v>114</v>
      </c>
      <c r="J5" s="106" t="s">
        <v>115</v>
      </c>
      <c r="K5" s="106"/>
      <c r="L5" s="107"/>
      <c r="M5" s="40"/>
      <c r="N5" s="40"/>
      <c r="O5" s="26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</row>
    <row r="6" spans="1:45" ht="24.75" customHeight="1">
      <c r="A6" s="153" t="s">
        <v>104</v>
      </c>
      <c r="B6" s="154"/>
      <c r="C6" s="126">
        <v>11896358</v>
      </c>
      <c r="D6" s="103" t="s">
        <v>26</v>
      </c>
      <c r="E6" s="126">
        <v>12036711</v>
      </c>
      <c r="F6" s="103" t="s">
        <v>26</v>
      </c>
      <c r="G6" s="126">
        <f>SUM(G7:G19)</f>
        <v>12985885</v>
      </c>
      <c r="H6" s="8" t="s">
        <v>103</v>
      </c>
      <c r="I6" s="126">
        <v>12474707</v>
      </c>
      <c r="J6" s="8" t="s">
        <v>103</v>
      </c>
      <c r="K6" s="126">
        <f>SUM(K7:K19)</f>
        <v>13039805</v>
      </c>
      <c r="L6" s="104" t="s">
        <v>103</v>
      </c>
      <c r="M6" s="25"/>
      <c r="N6" s="28"/>
      <c r="O6" s="28"/>
      <c r="P6" s="25"/>
      <c r="Q6" s="25"/>
      <c r="R6" s="25"/>
      <c r="S6" s="25"/>
      <c r="T6" s="28"/>
      <c r="U6" s="28"/>
      <c r="V6" s="25"/>
      <c r="W6" s="25"/>
      <c r="X6" s="25"/>
      <c r="Y6" s="25"/>
      <c r="Z6" s="28"/>
      <c r="AA6" s="28"/>
      <c r="AB6" s="25"/>
      <c r="AC6" s="25"/>
      <c r="AD6" s="25"/>
      <c r="AE6" s="25"/>
      <c r="AF6" s="28"/>
      <c r="AG6" s="28"/>
      <c r="AH6" s="25"/>
      <c r="AI6" s="25"/>
      <c r="AJ6" s="25"/>
      <c r="AK6" s="25"/>
      <c r="AL6" s="28"/>
      <c r="AM6" s="28"/>
      <c r="AN6" s="25"/>
      <c r="AO6" s="25"/>
      <c r="AP6" s="25"/>
      <c r="AQ6" s="25"/>
      <c r="AR6" s="28"/>
      <c r="AS6" s="28"/>
    </row>
    <row r="7" spans="1:45" ht="24.75" customHeight="1">
      <c r="A7" s="84"/>
      <c r="B7" s="44" t="s">
        <v>63</v>
      </c>
      <c r="C7" s="127">
        <v>157827</v>
      </c>
      <c r="D7" s="77">
        <v>1.3</v>
      </c>
      <c r="E7" s="127">
        <v>159281</v>
      </c>
      <c r="F7" s="77">
        <v>1.3</v>
      </c>
      <c r="G7" s="127">
        <v>160040</v>
      </c>
      <c r="H7" s="115">
        <f aca="true" t="shared" si="0" ref="H7:H16">G7/$G$6*100</f>
        <v>1.2324150414084216</v>
      </c>
      <c r="I7" s="127">
        <v>163048</v>
      </c>
      <c r="J7" s="115">
        <f aca="true" t="shared" si="1" ref="J7:J16">ROUND(I7/$I$6*100,1)</f>
        <v>1.3</v>
      </c>
      <c r="K7" s="127">
        <v>160677</v>
      </c>
      <c r="L7" s="85">
        <f aca="true" t="shared" si="2" ref="L7:L19">ROUND(K7/$K$6*100,1)</f>
        <v>1.2</v>
      </c>
      <c r="M7" s="25"/>
      <c r="N7" s="43"/>
      <c r="O7" s="28"/>
      <c r="P7" s="25"/>
      <c r="Q7" s="25"/>
      <c r="R7" s="25"/>
      <c r="S7" s="25"/>
      <c r="T7" s="43"/>
      <c r="U7" s="43"/>
      <c r="V7" s="25"/>
      <c r="W7" s="25"/>
      <c r="X7" s="25"/>
      <c r="Y7" s="25"/>
      <c r="Z7" s="43"/>
      <c r="AA7" s="43"/>
      <c r="AB7" s="25"/>
      <c r="AC7" s="25"/>
      <c r="AD7" s="25"/>
      <c r="AE7" s="25"/>
      <c r="AF7" s="43"/>
      <c r="AG7" s="43"/>
      <c r="AH7" s="25"/>
      <c r="AI7" s="25"/>
      <c r="AJ7" s="25"/>
      <c r="AK7" s="25"/>
      <c r="AL7" s="43"/>
      <c r="AM7" s="43"/>
      <c r="AN7" s="25"/>
      <c r="AO7" s="25"/>
      <c r="AP7" s="25"/>
      <c r="AQ7" s="25"/>
      <c r="AR7" s="43"/>
      <c r="AS7" s="43"/>
    </row>
    <row r="8" spans="1:45" ht="24.75" customHeight="1">
      <c r="A8" s="84"/>
      <c r="B8" s="44" t="s">
        <v>64</v>
      </c>
      <c r="C8" s="127">
        <v>2788206</v>
      </c>
      <c r="D8" s="77">
        <v>23.4</v>
      </c>
      <c r="E8" s="127">
        <v>2004524</v>
      </c>
      <c r="F8" s="77">
        <v>16.6</v>
      </c>
      <c r="G8" s="127">
        <v>2245209</v>
      </c>
      <c r="H8" s="115">
        <f t="shared" si="0"/>
        <v>17.289610989162462</v>
      </c>
      <c r="I8" s="127">
        <v>3129526</v>
      </c>
      <c r="J8" s="115">
        <f t="shared" si="1"/>
        <v>25.1</v>
      </c>
      <c r="K8" s="127">
        <v>2910681</v>
      </c>
      <c r="L8" s="85">
        <f t="shared" si="2"/>
        <v>22.3</v>
      </c>
      <c r="M8" s="25"/>
      <c r="N8" s="43"/>
      <c r="O8" s="28"/>
      <c r="P8" s="25"/>
      <c r="Q8" s="25"/>
      <c r="R8" s="25"/>
      <c r="S8" s="25"/>
      <c r="T8" s="43"/>
      <c r="U8" s="43"/>
      <c r="V8" s="25"/>
      <c r="W8" s="25"/>
      <c r="X8" s="25"/>
      <c r="Y8" s="25"/>
      <c r="Z8" s="43"/>
      <c r="AA8" s="43"/>
      <c r="AB8" s="25"/>
      <c r="AC8" s="25"/>
      <c r="AD8" s="25"/>
      <c r="AE8" s="25"/>
      <c r="AF8" s="43"/>
      <c r="AG8" s="43"/>
      <c r="AH8" s="25"/>
      <c r="AI8" s="25"/>
      <c r="AJ8" s="25"/>
      <c r="AK8" s="25"/>
      <c r="AL8" s="43"/>
      <c r="AM8" s="43"/>
      <c r="AN8" s="25"/>
      <c r="AO8" s="25"/>
      <c r="AP8" s="25"/>
      <c r="AQ8" s="25"/>
      <c r="AR8" s="43"/>
      <c r="AS8" s="43"/>
    </row>
    <row r="9" spans="1:45" ht="24.75" customHeight="1">
      <c r="A9" s="84"/>
      <c r="B9" s="44" t="s">
        <v>65</v>
      </c>
      <c r="C9" s="127">
        <v>3012441</v>
      </c>
      <c r="D9" s="77">
        <v>25.3</v>
      </c>
      <c r="E9" s="127">
        <v>3047197</v>
      </c>
      <c r="F9" s="77">
        <v>25.3</v>
      </c>
      <c r="G9" s="127">
        <v>3070800</v>
      </c>
      <c r="H9" s="115">
        <f t="shared" si="0"/>
        <v>23.647213878761438</v>
      </c>
      <c r="I9" s="127">
        <v>3132537</v>
      </c>
      <c r="J9" s="115">
        <f t="shared" si="1"/>
        <v>25.1</v>
      </c>
      <c r="K9" s="127">
        <v>3294918</v>
      </c>
      <c r="L9" s="85">
        <f t="shared" si="2"/>
        <v>25.3</v>
      </c>
      <c r="M9" s="25"/>
      <c r="N9" s="43"/>
      <c r="O9" s="28"/>
      <c r="P9" s="25"/>
      <c r="Q9" s="25"/>
      <c r="R9" s="25"/>
      <c r="S9" s="25"/>
      <c r="T9" s="43"/>
      <c r="U9" s="43"/>
      <c r="V9" s="25"/>
      <c r="W9" s="25"/>
      <c r="X9" s="25"/>
      <c r="Y9" s="25"/>
      <c r="Z9" s="43"/>
      <c r="AA9" s="43"/>
      <c r="AB9" s="25"/>
      <c r="AC9" s="25"/>
      <c r="AD9" s="25"/>
      <c r="AE9" s="25"/>
      <c r="AF9" s="43"/>
      <c r="AG9" s="43"/>
      <c r="AH9" s="25"/>
      <c r="AI9" s="25"/>
      <c r="AJ9" s="25"/>
      <c r="AK9" s="25"/>
      <c r="AL9" s="43"/>
      <c r="AM9" s="43"/>
      <c r="AN9" s="25"/>
      <c r="AO9" s="25"/>
      <c r="AP9" s="25"/>
      <c r="AQ9" s="25"/>
      <c r="AR9" s="43"/>
      <c r="AS9" s="43"/>
    </row>
    <row r="10" spans="1:45" ht="24.75" customHeight="1">
      <c r="A10" s="84"/>
      <c r="B10" s="44" t="s">
        <v>101</v>
      </c>
      <c r="C10" s="127">
        <v>914978</v>
      </c>
      <c r="D10" s="77">
        <v>7.7</v>
      </c>
      <c r="E10" s="127">
        <v>958031</v>
      </c>
      <c r="F10" s="77">
        <v>8</v>
      </c>
      <c r="G10" s="127">
        <v>870018</v>
      </c>
      <c r="H10" s="115">
        <f t="shared" si="0"/>
        <v>6.699720504224395</v>
      </c>
      <c r="I10" s="127">
        <v>858981</v>
      </c>
      <c r="J10" s="115">
        <f t="shared" si="1"/>
        <v>6.9</v>
      </c>
      <c r="K10" s="127">
        <v>889223</v>
      </c>
      <c r="L10" s="85">
        <f t="shared" si="2"/>
        <v>6.8</v>
      </c>
      <c r="M10" s="25"/>
      <c r="N10" s="43"/>
      <c r="O10" s="28"/>
      <c r="P10" s="25"/>
      <c r="Q10" s="25"/>
      <c r="R10" s="25"/>
      <c r="S10" s="25"/>
      <c r="T10" s="43"/>
      <c r="U10" s="43"/>
      <c r="V10" s="25"/>
      <c r="W10" s="25"/>
      <c r="X10" s="25"/>
      <c r="Y10" s="25"/>
      <c r="Z10" s="43"/>
      <c r="AA10" s="43"/>
      <c r="AB10" s="25"/>
      <c r="AC10" s="25"/>
      <c r="AD10" s="25"/>
      <c r="AE10" s="25"/>
      <c r="AF10" s="43"/>
      <c r="AG10" s="43"/>
      <c r="AH10" s="25"/>
      <c r="AI10" s="25"/>
      <c r="AJ10" s="25"/>
      <c r="AK10" s="25"/>
      <c r="AL10" s="43"/>
      <c r="AM10" s="43"/>
      <c r="AN10" s="25"/>
      <c r="AO10" s="25"/>
      <c r="AP10" s="25"/>
      <c r="AQ10" s="25"/>
      <c r="AR10" s="43"/>
      <c r="AS10" s="43"/>
    </row>
    <row r="11" spans="1:45" ht="24.75" customHeight="1">
      <c r="A11" s="84"/>
      <c r="B11" s="44" t="s">
        <v>66</v>
      </c>
      <c r="C11" s="127">
        <v>16096</v>
      </c>
      <c r="D11" s="77">
        <v>0.1</v>
      </c>
      <c r="E11" s="127">
        <v>16096</v>
      </c>
      <c r="F11" s="77">
        <v>0.1</v>
      </c>
      <c r="G11" s="127">
        <v>16096</v>
      </c>
      <c r="H11" s="115">
        <f t="shared" si="0"/>
        <v>0.12394996567426864</v>
      </c>
      <c r="I11" s="127">
        <v>22332</v>
      </c>
      <c r="J11" s="115">
        <f t="shared" si="1"/>
        <v>0.2</v>
      </c>
      <c r="K11" s="127">
        <v>49031</v>
      </c>
      <c r="L11" s="85">
        <f t="shared" si="2"/>
        <v>0.4</v>
      </c>
      <c r="M11" s="25"/>
      <c r="N11" s="43"/>
      <c r="O11" s="28"/>
      <c r="P11" s="25"/>
      <c r="Q11" s="25"/>
      <c r="R11" s="25"/>
      <c r="S11" s="25"/>
      <c r="T11" s="43"/>
      <c r="U11" s="43"/>
      <c r="V11" s="25"/>
      <c r="W11" s="25"/>
      <c r="X11" s="25"/>
      <c r="Y11" s="25"/>
      <c r="Z11" s="43"/>
      <c r="AA11" s="43"/>
      <c r="AB11" s="25"/>
      <c r="AC11" s="25"/>
      <c r="AD11" s="25"/>
      <c r="AE11" s="25"/>
      <c r="AF11" s="43"/>
      <c r="AG11" s="43"/>
      <c r="AH11" s="25"/>
      <c r="AI11" s="25"/>
      <c r="AJ11" s="25"/>
      <c r="AK11" s="25"/>
      <c r="AL11" s="43"/>
      <c r="AM11" s="43"/>
      <c r="AN11" s="25"/>
      <c r="AO11" s="25"/>
      <c r="AP11" s="25"/>
      <c r="AQ11" s="25"/>
      <c r="AR11" s="43"/>
      <c r="AS11" s="43"/>
    </row>
    <row r="12" spans="1:45" ht="24.75" customHeight="1">
      <c r="A12" s="84"/>
      <c r="B12" s="44" t="s">
        <v>67</v>
      </c>
      <c r="C12" s="127">
        <v>421092</v>
      </c>
      <c r="D12" s="77">
        <v>3.5</v>
      </c>
      <c r="E12" s="127">
        <v>445772</v>
      </c>
      <c r="F12" s="77">
        <v>3.7</v>
      </c>
      <c r="G12" s="127">
        <v>360775</v>
      </c>
      <c r="H12" s="115">
        <f t="shared" si="0"/>
        <v>2.778208801325439</v>
      </c>
      <c r="I12" s="127">
        <v>239524</v>
      </c>
      <c r="J12" s="115">
        <f t="shared" si="1"/>
        <v>1.9</v>
      </c>
      <c r="K12" s="127">
        <v>220834</v>
      </c>
      <c r="L12" s="85">
        <f t="shared" si="2"/>
        <v>1.7</v>
      </c>
      <c r="M12" s="25"/>
      <c r="N12" s="43"/>
      <c r="O12" s="28"/>
      <c r="P12" s="25"/>
      <c r="Q12" s="25"/>
      <c r="R12" s="25"/>
      <c r="S12" s="25"/>
      <c r="T12" s="43"/>
      <c r="U12" s="43"/>
      <c r="V12" s="25"/>
      <c r="W12" s="25"/>
      <c r="X12" s="25"/>
      <c r="Y12" s="25"/>
      <c r="Z12" s="43"/>
      <c r="AA12" s="43"/>
      <c r="AB12" s="25"/>
      <c r="AC12" s="25"/>
      <c r="AD12" s="25"/>
      <c r="AE12" s="25"/>
      <c r="AF12" s="43"/>
      <c r="AG12" s="43"/>
      <c r="AH12" s="25"/>
      <c r="AI12" s="25"/>
      <c r="AJ12" s="25"/>
      <c r="AK12" s="25"/>
      <c r="AL12" s="43"/>
      <c r="AM12" s="43"/>
      <c r="AN12" s="25"/>
      <c r="AO12" s="25"/>
      <c r="AP12" s="25"/>
      <c r="AQ12" s="25"/>
      <c r="AR12" s="43"/>
      <c r="AS12" s="43"/>
    </row>
    <row r="13" spans="1:45" ht="24.75" customHeight="1">
      <c r="A13" s="84"/>
      <c r="B13" s="44" t="s">
        <v>68</v>
      </c>
      <c r="C13" s="127">
        <v>80505</v>
      </c>
      <c r="D13" s="77">
        <v>0.7</v>
      </c>
      <c r="E13" s="127">
        <v>84229</v>
      </c>
      <c r="F13" s="77">
        <v>0.7</v>
      </c>
      <c r="G13" s="127">
        <v>82916</v>
      </c>
      <c r="H13" s="115">
        <f t="shared" si="0"/>
        <v>0.6385086576694619</v>
      </c>
      <c r="I13" s="127">
        <v>103546</v>
      </c>
      <c r="J13" s="115">
        <f t="shared" si="1"/>
        <v>0.8</v>
      </c>
      <c r="K13" s="127">
        <v>129133</v>
      </c>
      <c r="L13" s="85">
        <f t="shared" si="2"/>
        <v>1</v>
      </c>
      <c r="M13" s="25"/>
      <c r="N13" s="43"/>
      <c r="O13" s="28"/>
      <c r="P13" s="25"/>
      <c r="Q13" s="25"/>
      <c r="R13" s="25"/>
      <c r="S13" s="25"/>
      <c r="T13" s="43"/>
      <c r="U13" s="43"/>
      <c r="V13" s="25"/>
      <c r="W13" s="25"/>
      <c r="X13" s="25"/>
      <c r="Y13" s="25"/>
      <c r="Z13" s="43"/>
      <c r="AA13" s="43"/>
      <c r="AB13" s="25"/>
      <c r="AC13" s="25"/>
      <c r="AD13" s="25"/>
      <c r="AE13" s="25"/>
      <c r="AF13" s="43"/>
      <c r="AG13" s="43"/>
      <c r="AH13" s="25"/>
      <c r="AI13" s="25"/>
      <c r="AJ13" s="25"/>
      <c r="AK13" s="25"/>
      <c r="AL13" s="43"/>
      <c r="AM13" s="43"/>
      <c r="AN13" s="25"/>
      <c r="AO13" s="25"/>
      <c r="AP13" s="25"/>
      <c r="AQ13" s="25"/>
      <c r="AR13" s="43"/>
      <c r="AS13" s="43"/>
    </row>
    <row r="14" spans="1:45" ht="24.75" customHeight="1">
      <c r="A14" s="84"/>
      <c r="B14" s="44" t="s">
        <v>69</v>
      </c>
      <c r="C14" s="127">
        <v>1689181</v>
      </c>
      <c r="D14" s="77">
        <v>14.2</v>
      </c>
      <c r="E14" s="127">
        <v>1787782</v>
      </c>
      <c r="F14" s="77">
        <v>14.9</v>
      </c>
      <c r="G14" s="127">
        <v>1735801</v>
      </c>
      <c r="H14" s="115">
        <f t="shared" si="0"/>
        <v>13.366828675904646</v>
      </c>
      <c r="I14" s="127">
        <v>2166527</v>
      </c>
      <c r="J14" s="115">
        <f t="shared" si="1"/>
        <v>17.4</v>
      </c>
      <c r="K14" s="127">
        <v>1672482</v>
      </c>
      <c r="L14" s="85">
        <f t="shared" si="2"/>
        <v>12.8</v>
      </c>
      <c r="M14" s="25"/>
      <c r="N14" s="43"/>
      <c r="O14" s="28"/>
      <c r="P14" s="25"/>
      <c r="Q14" s="25"/>
      <c r="R14" s="25"/>
      <c r="S14" s="25"/>
      <c r="T14" s="43"/>
      <c r="U14" s="43"/>
      <c r="V14" s="25"/>
      <c r="W14" s="25"/>
      <c r="X14" s="25"/>
      <c r="Y14" s="25"/>
      <c r="Z14" s="43"/>
      <c r="AA14" s="43"/>
      <c r="AB14" s="25"/>
      <c r="AC14" s="25"/>
      <c r="AD14" s="25"/>
      <c r="AE14" s="25"/>
      <c r="AF14" s="43"/>
      <c r="AG14" s="43"/>
      <c r="AH14" s="25"/>
      <c r="AI14" s="25"/>
      <c r="AJ14" s="25"/>
      <c r="AK14" s="25"/>
      <c r="AL14" s="43"/>
      <c r="AM14" s="43"/>
      <c r="AN14" s="25"/>
      <c r="AO14" s="25"/>
      <c r="AP14" s="25"/>
      <c r="AQ14" s="25"/>
      <c r="AR14" s="43"/>
      <c r="AS14" s="43"/>
    </row>
    <row r="15" spans="1:45" ht="24.75" customHeight="1">
      <c r="A15" s="84"/>
      <c r="B15" s="44" t="s">
        <v>70</v>
      </c>
      <c r="C15" s="127">
        <v>619852</v>
      </c>
      <c r="D15" s="77">
        <v>5.2</v>
      </c>
      <c r="E15" s="127">
        <v>507243</v>
      </c>
      <c r="F15" s="77">
        <v>4.2</v>
      </c>
      <c r="G15" s="127">
        <v>491125</v>
      </c>
      <c r="H15" s="115">
        <f t="shared" si="0"/>
        <v>3.781990984826987</v>
      </c>
      <c r="I15" s="127">
        <v>510462</v>
      </c>
      <c r="J15" s="115">
        <f t="shared" si="1"/>
        <v>4.1</v>
      </c>
      <c r="K15" s="127">
        <v>677462</v>
      </c>
      <c r="L15" s="85">
        <f t="shared" si="2"/>
        <v>5.2</v>
      </c>
      <c r="M15" s="25"/>
      <c r="N15" s="43"/>
      <c r="O15" s="28"/>
      <c r="P15" s="25"/>
      <c r="Q15" s="25"/>
      <c r="R15" s="25"/>
      <c r="S15" s="25"/>
      <c r="T15" s="43"/>
      <c r="U15" s="43"/>
      <c r="V15" s="25"/>
      <c r="W15" s="25"/>
      <c r="X15" s="25"/>
      <c r="Y15" s="25"/>
      <c r="Z15" s="43"/>
      <c r="AA15" s="43"/>
      <c r="AB15" s="25"/>
      <c r="AC15" s="25"/>
      <c r="AD15" s="25"/>
      <c r="AE15" s="25"/>
      <c r="AF15" s="43"/>
      <c r="AG15" s="43"/>
      <c r="AH15" s="25"/>
      <c r="AI15" s="25"/>
      <c r="AJ15" s="25"/>
      <c r="AK15" s="25"/>
      <c r="AL15" s="43"/>
      <c r="AM15" s="43"/>
      <c r="AN15" s="25"/>
      <c r="AO15" s="25"/>
      <c r="AP15" s="25"/>
      <c r="AQ15" s="25"/>
      <c r="AR15" s="43"/>
      <c r="AS15" s="43"/>
    </row>
    <row r="16" spans="1:45" ht="24.75" customHeight="1">
      <c r="A16" s="84"/>
      <c r="B16" s="44" t="s">
        <v>71</v>
      </c>
      <c r="C16" s="127">
        <v>1453495</v>
      </c>
      <c r="D16" s="77">
        <v>12.2</v>
      </c>
      <c r="E16" s="127">
        <v>2233923</v>
      </c>
      <c r="F16" s="77">
        <v>18.6</v>
      </c>
      <c r="G16" s="127">
        <v>3176080</v>
      </c>
      <c r="H16" s="115">
        <f t="shared" si="0"/>
        <v>24.45794029440427</v>
      </c>
      <c r="I16" s="127">
        <v>1424817</v>
      </c>
      <c r="J16" s="115">
        <f t="shared" si="1"/>
        <v>11.4</v>
      </c>
      <c r="K16" s="127">
        <v>1788267</v>
      </c>
      <c r="L16" s="85">
        <f t="shared" si="2"/>
        <v>13.7</v>
      </c>
      <c r="M16" s="25"/>
      <c r="N16" s="43"/>
      <c r="O16" s="28"/>
      <c r="P16" s="25"/>
      <c r="Q16" s="25"/>
      <c r="R16" s="25"/>
      <c r="S16" s="25"/>
      <c r="T16" s="43"/>
      <c r="U16" s="43"/>
      <c r="V16" s="25"/>
      <c r="W16" s="25"/>
      <c r="X16" s="25"/>
      <c r="Y16" s="25"/>
      <c r="Z16" s="43"/>
      <c r="AA16" s="43"/>
      <c r="AB16" s="25"/>
      <c r="AC16" s="25"/>
      <c r="AD16" s="25"/>
      <c r="AE16" s="25"/>
      <c r="AF16" s="43"/>
      <c r="AG16" s="43"/>
      <c r="AH16" s="25"/>
      <c r="AI16" s="25"/>
      <c r="AJ16" s="25"/>
      <c r="AK16" s="25"/>
      <c r="AL16" s="43"/>
      <c r="AM16" s="43"/>
      <c r="AN16" s="25"/>
      <c r="AO16" s="25"/>
      <c r="AP16" s="25"/>
      <c r="AQ16" s="25"/>
      <c r="AR16" s="43"/>
      <c r="AS16" s="43"/>
    </row>
    <row r="17" spans="1:45" ht="24.75" customHeight="1">
      <c r="A17" s="84"/>
      <c r="B17" s="44" t="s">
        <v>72</v>
      </c>
      <c r="C17" s="127" t="s">
        <v>26</v>
      </c>
      <c r="D17" s="77" t="s">
        <v>26</v>
      </c>
      <c r="E17" s="127" t="s">
        <v>26</v>
      </c>
      <c r="F17" s="77" t="s">
        <v>26</v>
      </c>
      <c r="G17" s="127" t="s">
        <v>26</v>
      </c>
      <c r="H17" s="115" t="s">
        <v>26</v>
      </c>
      <c r="I17" s="127" t="s">
        <v>26</v>
      </c>
      <c r="J17" s="115" t="s">
        <v>26</v>
      </c>
      <c r="K17" s="127">
        <v>115</v>
      </c>
      <c r="L17" s="85">
        <f t="shared" si="2"/>
        <v>0</v>
      </c>
      <c r="M17" s="25"/>
      <c r="N17" s="43"/>
      <c r="O17" s="28"/>
      <c r="P17" s="25"/>
      <c r="Q17" s="25"/>
      <c r="R17" s="25"/>
      <c r="S17" s="25"/>
      <c r="T17" s="43"/>
      <c r="U17" s="43"/>
      <c r="V17" s="25"/>
      <c r="W17" s="25"/>
      <c r="X17" s="25"/>
      <c r="Y17" s="25"/>
      <c r="Z17" s="43"/>
      <c r="AA17" s="43"/>
      <c r="AB17" s="25"/>
      <c r="AC17" s="25"/>
      <c r="AD17" s="25"/>
      <c r="AE17" s="25"/>
      <c r="AF17" s="28"/>
      <c r="AG17" s="28"/>
      <c r="AH17" s="25"/>
      <c r="AI17" s="25"/>
      <c r="AJ17" s="25"/>
      <c r="AK17" s="25"/>
      <c r="AL17" s="28"/>
      <c r="AM17" s="28"/>
      <c r="AN17" s="25"/>
      <c r="AO17" s="25"/>
      <c r="AP17" s="25"/>
      <c r="AQ17" s="25"/>
      <c r="AR17" s="28"/>
      <c r="AS17" s="28"/>
    </row>
    <row r="18" spans="1:45" ht="24.75" customHeight="1">
      <c r="A18" s="84"/>
      <c r="B18" s="44" t="s">
        <v>54</v>
      </c>
      <c r="C18" s="127">
        <v>687173</v>
      </c>
      <c r="D18" s="77">
        <v>5.9</v>
      </c>
      <c r="E18" s="127">
        <v>719420</v>
      </c>
      <c r="F18" s="77">
        <v>6</v>
      </c>
      <c r="G18" s="127">
        <v>740980</v>
      </c>
      <c r="H18" s="115">
        <f>G18/$G$6*100</f>
        <v>5.706041598243015</v>
      </c>
      <c r="I18" s="127">
        <v>716892</v>
      </c>
      <c r="J18" s="115">
        <f>ROUND(I18/$I$6*100,1)</f>
        <v>5.7</v>
      </c>
      <c r="K18" s="127">
        <v>1092476</v>
      </c>
      <c r="L18" s="85">
        <f t="shared" si="2"/>
        <v>8.4</v>
      </c>
      <c r="M18" s="25"/>
      <c r="N18" s="43"/>
      <c r="O18" s="28"/>
      <c r="P18" s="25"/>
      <c r="Q18" s="25"/>
      <c r="R18" s="25"/>
      <c r="S18" s="25"/>
      <c r="T18" s="43"/>
      <c r="U18" s="43"/>
      <c r="V18" s="25"/>
      <c r="W18" s="25"/>
      <c r="X18" s="25"/>
      <c r="Y18" s="25"/>
      <c r="Z18" s="43"/>
      <c r="AA18" s="43"/>
      <c r="AB18" s="25"/>
      <c r="AC18" s="25"/>
      <c r="AD18" s="25"/>
      <c r="AE18" s="25"/>
      <c r="AF18" s="43"/>
      <c r="AG18" s="43"/>
      <c r="AH18" s="25"/>
      <c r="AI18" s="25"/>
      <c r="AJ18" s="25"/>
      <c r="AK18" s="25"/>
      <c r="AL18" s="43"/>
      <c r="AM18" s="43"/>
      <c r="AN18" s="25"/>
      <c r="AO18" s="25"/>
      <c r="AP18" s="25"/>
      <c r="AQ18" s="25"/>
      <c r="AR18" s="43"/>
      <c r="AS18" s="43"/>
    </row>
    <row r="19" spans="1:45" ht="24.75" customHeight="1" thickBot="1">
      <c r="A19" s="86"/>
      <c r="B19" s="87" t="s">
        <v>62</v>
      </c>
      <c r="C19" s="128">
        <v>55512</v>
      </c>
      <c r="D19" s="88">
        <v>0.5</v>
      </c>
      <c r="E19" s="128">
        <v>73213</v>
      </c>
      <c r="F19" s="88">
        <v>0.6</v>
      </c>
      <c r="G19" s="128">
        <v>36045</v>
      </c>
      <c r="H19" s="116">
        <f>G19/$G$6*100</f>
        <v>0.27757060839519215</v>
      </c>
      <c r="I19" s="128">
        <v>6515</v>
      </c>
      <c r="J19" s="116">
        <f>ROUND(I19/$I$6*100,1)</f>
        <v>0.1</v>
      </c>
      <c r="K19" s="128">
        <v>154506</v>
      </c>
      <c r="L19" s="89">
        <f t="shared" si="2"/>
        <v>1.2</v>
      </c>
      <c r="M19" s="25"/>
      <c r="N19" s="43"/>
      <c r="O19" s="28"/>
      <c r="P19" s="25"/>
      <c r="Q19" s="25"/>
      <c r="R19" s="25"/>
      <c r="S19" s="25"/>
      <c r="T19" s="43"/>
      <c r="U19" s="43"/>
      <c r="V19" s="25"/>
      <c r="W19" s="25"/>
      <c r="X19" s="25"/>
      <c r="Y19" s="25"/>
      <c r="Z19" s="43"/>
      <c r="AA19" s="43"/>
      <c r="AB19" s="25"/>
      <c r="AC19" s="25"/>
      <c r="AD19" s="25"/>
      <c r="AE19" s="25"/>
      <c r="AF19" s="43"/>
      <c r="AG19" s="43"/>
      <c r="AH19" s="25"/>
      <c r="AI19" s="25"/>
      <c r="AJ19" s="25"/>
      <c r="AK19" s="25"/>
      <c r="AL19" s="43"/>
      <c r="AM19" s="43"/>
      <c r="AN19" s="25"/>
      <c r="AO19" s="25"/>
      <c r="AP19" s="25"/>
      <c r="AQ19" s="25"/>
      <c r="AR19" s="43"/>
      <c r="AS19" s="43"/>
    </row>
    <row r="20" spans="1:57" s="9" customFormat="1" ht="19.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8" t="s">
        <v>61</v>
      </c>
      <c r="M20" s="24"/>
      <c r="N20" s="24"/>
      <c r="O20" s="24"/>
      <c r="P20" s="24"/>
      <c r="Q20" s="24"/>
      <c r="R20" s="24"/>
      <c r="S20" s="24"/>
      <c r="T20" s="24"/>
      <c r="U20" s="24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</row>
    <row r="21" spans="1:57" ht="1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ht="1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ht="1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ht="1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ht="1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ht="1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ht="1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ht="1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22:57" ht="12"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</sheetData>
  <sheetProtection/>
  <mergeCells count="6">
    <mergeCell ref="G3:H3"/>
    <mergeCell ref="I3:J3"/>
    <mergeCell ref="A6:B6"/>
    <mergeCell ref="K3:L3"/>
    <mergeCell ref="C3:D3"/>
    <mergeCell ref="E3:F3"/>
  </mergeCells>
  <printOptions/>
  <pageMargins left="0.78740157480315" right="0.590551181102362" top="0.590551181102362" bottom="0.590551181102362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8">
    <tabColor theme="9"/>
  </sheetPr>
  <dimension ref="A1:BE25"/>
  <sheetViews>
    <sheetView view="pageBreakPreview" zoomScale="55" zoomScaleSheetLayoutView="55" zoomScalePageLayoutView="0" workbookViewId="0" topLeftCell="A1">
      <selection activeCell="T28" sqref="T28"/>
    </sheetView>
  </sheetViews>
  <sheetFormatPr defaultColWidth="9.00390625" defaultRowHeight="13.5"/>
  <cols>
    <col min="1" max="1" width="3.375" style="1" customWidth="1"/>
    <col min="2" max="2" width="7.375" style="1" customWidth="1"/>
    <col min="3" max="3" width="5.50390625" style="1" customWidth="1"/>
    <col min="4" max="7" width="3.625" style="1" customWidth="1"/>
    <col min="8" max="9" width="4.375" style="1" customWidth="1"/>
    <col min="10" max="13" width="3.625" style="1" customWidth="1"/>
    <col min="14" max="15" width="4.375" style="1" customWidth="1"/>
    <col min="16" max="19" width="3.625" style="1" customWidth="1"/>
    <col min="20" max="20" width="4.375" style="1" customWidth="1"/>
    <col min="21" max="21" width="7.75390625" style="1" customWidth="1"/>
    <col min="22" max="25" width="3.50390625" style="1" customWidth="1"/>
    <col min="26" max="27" width="4.00390625" style="1" customWidth="1"/>
    <col min="28" max="28" width="3.50390625" style="1" customWidth="1"/>
    <col min="29" max="31" width="3.625" style="1" customWidth="1"/>
    <col min="32" max="33" width="4.00390625" style="1" customWidth="1"/>
    <col min="34" max="37" width="3.50390625" style="1" customWidth="1"/>
    <col min="38" max="39" width="4.00390625" style="1" customWidth="1"/>
    <col min="40" max="43" width="3.50390625" style="1" customWidth="1"/>
    <col min="44" max="45" width="4.00390625" style="1" customWidth="1"/>
    <col min="46" max="46" width="3.375" style="1" customWidth="1"/>
    <col min="47" max="47" width="26.75390625" style="1" customWidth="1"/>
    <col min="48" max="48" width="18.375" style="1" customWidth="1"/>
    <col min="49" max="49" width="11.125" style="1" customWidth="1"/>
    <col min="50" max="50" width="18.375" style="1" customWidth="1"/>
    <col min="51" max="51" width="11.125" style="1" customWidth="1"/>
    <col min="52" max="52" width="18.375" style="1" customWidth="1"/>
    <col min="53" max="53" width="10.75390625" style="1" customWidth="1"/>
    <col min="54" max="54" width="18.375" style="1" customWidth="1"/>
    <col min="55" max="55" width="10.75390625" style="1" customWidth="1"/>
    <col min="56" max="56" width="18.375" style="1" customWidth="1"/>
    <col min="57" max="57" width="10.75390625" style="1" customWidth="1"/>
    <col min="58" max="16384" width="9.00390625" style="1" customWidth="1"/>
  </cols>
  <sheetData>
    <row r="1" spans="1:57" s="9" customFormat="1" ht="21" customHeight="1">
      <c r="A1" s="97" t="s">
        <v>109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8"/>
      <c r="V1" s="97" t="s">
        <v>110</v>
      </c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8"/>
      <c r="AS1" s="24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</row>
    <row r="2" spans="1:57" s="9" customFormat="1" ht="21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8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8" t="s">
        <v>94</v>
      </c>
      <c r="AS2" s="24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</row>
    <row r="3" spans="1:57" ht="43.5" customHeight="1">
      <c r="A3" s="203"/>
      <c r="B3" s="204"/>
      <c r="C3" s="133" t="s">
        <v>73</v>
      </c>
      <c r="D3" s="137"/>
      <c r="E3" s="137"/>
      <c r="F3" s="137"/>
      <c r="G3" s="137" t="s">
        <v>102</v>
      </c>
      <c r="H3" s="137"/>
      <c r="I3" s="137"/>
      <c r="J3" s="137"/>
      <c r="K3" s="137" t="s">
        <v>14</v>
      </c>
      <c r="L3" s="137"/>
      <c r="M3" s="137"/>
      <c r="N3" s="137"/>
      <c r="O3" s="137" t="s">
        <v>15</v>
      </c>
      <c r="P3" s="137"/>
      <c r="Q3" s="137"/>
      <c r="R3" s="137"/>
      <c r="S3" s="137" t="s">
        <v>97</v>
      </c>
      <c r="T3" s="137"/>
      <c r="U3" s="134"/>
      <c r="V3" s="192"/>
      <c r="W3" s="193"/>
      <c r="X3" s="193"/>
      <c r="Y3" s="193" t="s">
        <v>16</v>
      </c>
      <c r="Z3" s="193"/>
      <c r="AA3" s="193"/>
      <c r="AB3" s="193"/>
      <c r="AC3" s="193"/>
      <c r="AD3" s="193"/>
      <c r="AE3" s="193"/>
      <c r="AF3" s="193"/>
      <c r="AG3" s="193"/>
      <c r="AH3" s="193"/>
      <c r="AI3" s="193" t="s">
        <v>17</v>
      </c>
      <c r="AJ3" s="193"/>
      <c r="AK3" s="193"/>
      <c r="AL3" s="193"/>
      <c r="AM3" s="193"/>
      <c r="AN3" s="193"/>
      <c r="AO3" s="193"/>
      <c r="AP3" s="193"/>
      <c r="AQ3" s="193"/>
      <c r="AR3" s="198"/>
      <c r="AS3" s="23"/>
      <c r="AT3" s="23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ht="13.5" customHeight="1">
      <c r="A4" s="100"/>
      <c r="B4" s="101"/>
      <c r="C4" s="199" t="s">
        <v>114</v>
      </c>
      <c r="D4" s="200"/>
      <c r="E4" s="200"/>
      <c r="F4" s="200"/>
      <c r="G4" s="201" t="s">
        <v>114</v>
      </c>
      <c r="H4" s="201"/>
      <c r="I4" s="201"/>
      <c r="J4" s="201"/>
      <c r="K4" s="201" t="s">
        <v>114</v>
      </c>
      <c r="L4" s="201"/>
      <c r="M4" s="201"/>
      <c r="N4" s="201"/>
      <c r="O4" s="201"/>
      <c r="P4" s="201"/>
      <c r="Q4" s="201"/>
      <c r="R4" s="201"/>
      <c r="S4" s="201" t="s">
        <v>115</v>
      </c>
      <c r="T4" s="200"/>
      <c r="U4" s="202"/>
      <c r="V4" s="194"/>
      <c r="W4" s="195"/>
      <c r="X4" s="195"/>
      <c r="Y4" s="184" t="s">
        <v>0</v>
      </c>
      <c r="Z4" s="185"/>
      <c r="AA4" s="185"/>
      <c r="AB4" s="186"/>
      <c r="AC4" s="184" t="s">
        <v>18</v>
      </c>
      <c r="AD4" s="185"/>
      <c r="AE4" s="186"/>
      <c r="AF4" s="184" t="s">
        <v>19</v>
      </c>
      <c r="AG4" s="185"/>
      <c r="AH4" s="186"/>
      <c r="AI4" s="184" t="s">
        <v>74</v>
      </c>
      <c r="AJ4" s="185"/>
      <c r="AK4" s="185"/>
      <c r="AL4" s="186"/>
      <c r="AM4" s="184" t="s">
        <v>18</v>
      </c>
      <c r="AN4" s="185"/>
      <c r="AO4" s="186"/>
      <c r="AP4" s="184" t="s">
        <v>19</v>
      </c>
      <c r="AQ4" s="185"/>
      <c r="AR4" s="190"/>
      <c r="AS4" s="23"/>
      <c r="AT4" s="23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ht="21" customHeight="1">
      <c r="A5" s="175" t="s">
        <v>124</v>
      </c>
      <c r="B5" s="179"/>
      <c r="C5" s="180">
        <v>5306360</v>
      </c>
      <c r="D5" s="181"/>
      <c r="E5" s="181"/>
      <c r="F5" s="181"/>
      <c r="G5" s="181">
        <v>6358155</v>
      </c>
      <c r="H5" s="181"/>
      <c r="I5" s="181"/>
      <c r="J5" s="181"/>
      <c r="K5" s="181" t="s">
        <v>26</v>
      </c>
      <c r="L5" s="181"/>
      <c r="M5" s="181"/>
      <c r="N5" s="181"/>
      <c r="O5" s="176">
        <v>1.198</v>
      </c>
      <c r="P5" s="176"/>
      <c r="Q5" s="176"/>
      <c r="R5" s="176"/>
      <c r="S5" s="182">
        <v>5.4</v>
      </c>
      <c r="T5" s="182"/>
      <c r="U5" s="183"/>
      <c r="V5" s="196"/>
      <c r="W5" s="197"/>
      <c r="X5" s="197"/>
      <c r="Y5" s="187"/>
      <c r="Z5" s="188"/>
      <c r="AA5" s="188"/>
      <c r="AB5" s="189"/>
      <c r="AC5" s="187"/>
      <c r="AD5" s="188"/>
      <c r="AE5" s="189"/>
      <c r="AF5" s="187"/>
      <c r="AG5" s="188"/>
      <c r="AH5" s="189"/>
      <c r="AI5" s="187"/>
      <c r="AJ5" s="188"/>
      <c r="AK5" s="188"/>
      <c r="AL5" s="189"/>
      <c r="AM5" s="187"/>
      <c r="AN5" s="188"/>
      <c r="AO5" s="189"/>
      <c r="AP5" s="187"/>
      <c r="AQ5" s="188"/>
      <c r="AR5" s="191"/>
      <c r="AS5" s="23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ht="21" customHeight="1">
      <c r="A6" s="175">
        <v>18</v>
      </c>
      <c r="B6" s="179"/>
      <c r="C6" s="180">
        <v>5437547</v>
      </c>
      <c r="D6" s="181"/>
      <c r="E6" s="181"/>
      <c r="F6" s="181"/>
      <c r="G6" s="181">
        <v>6963512</v>
      </c>
      <c r="H6" s="181"/>
      <c r="I6" s="181"/>
      <c r="J6" s="181"/>
      <c r="K6" s="181" t="s">
        <v>26</v>
      </c>
      <c r="L6" s="181"/>
      <c r="M6" s="181"/>
      <c r="N6" s="181"/>
      <c r="O6" s="176">
        <v>1.281</v>
      </c>
      <c r="P6" s="176"/>
      <c r="Q6" s="176"/>
      <c r="R6" s="176"/>
      <c r="S6" s="182">
        <v>4.9</v>
      </c>
      <c r="T6" s="182"/>
      <c r="U6" s="183"/>
      <c r="V6" s="175" t="s">
        <v>124</v>
      </c>
      <c r="W6" s="176"/>
      <c r="X6" s="176"/>
      <c r="Y6" s="177">
        <v>11896358</v>
      </c>
      <c r="Z6" s="135"/>
      <c r="AA6" s="135"/>
      <c r="AB6" s="135"/>
      <c r="AC6" s="162">
        <v>706</v>
      </c>
      <c r="AD6" s="162"/>
      <c r="AE6" s="162"/>
      <c r="AF6" s="162">
        <v>277</v>
      </c>
      <c r="AG6" s="162"/>
      <c r="AH6" s="162"/>
      <c r="AI6" s="135">
        <v>7826946</v>
      </c>
      <c r="AJ6" s="135"/>
      <c r="AK6" s="135"/>
      <c r="AL6" s="135"/>
      <c r="AM6" s="162">
        <v>464</v>
      </c>
      <c r="AN6" s="162"/>
      <c r="AO6" s="162"/>
      <c r="AP6" s="162">
        <v>182</v>
      </c>
      <c r="AQ6" s="162"/>
      <c r="AR6" s="178"/>
      <c r="AS6" s="23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ht="21" customHeight="1">
      <c r="A7" s="175">
        <v>19</v>
      </c>
      <c r="B7" s="179"/>
      <c r="C7" s="180">
        <v>5754175</v>
      </c>
      <c r="D7" s="181"/>
      <c r="E7" s="181"/>
      <c r="F7" s="181"/>
      <c r="G7" s="181">
        <v>6954634</v>
      </c>
      <c r="H7" s="181"/>
      <c r="I7" s="181"/>
      <c r="J7" s="181"/>
      <c r="K7" s="181" t="s">
        <v>103</v>
      </c>
      <c r="L7" s="181"/>
      <c r="M7" s="181"/>
      <c r="N7" s="181"/>
      <c r="O7" s="176">
        <v>1.209</v>
      </c>
      <c r="P7" s="176"/>
      <c r="Q7" s="176"/>
      <c r="R7" s="176"/>
      <c r="S7" s="182">
        <v>4.4</v>
      </c>
      <c r="T7" s="182"/>
      <c r="U7" s="183"/>
      <c r="V7" s="175">
        <v>18</v>
      </c>
      <c r="W7" s="176"/>
      <c r="X7" s="176"/>
      <c r="Y7" s="177">
        <v>12036711</v>
      </c>
      <c r="Z7" s="135"/>
      <c r="AA7" s="135"/>
      <c r="AB7" s="135"/>
      <c r="AC7" s="162">
        <v>677</v>
      </c>
      <c r="AD7" s="162"/>
      <c r="AE7" s="162"/>
      <c r="AF7" s="162">
        <v>269</v>
      </c>
      <c r="AG7" s="162"/>
      <c r="AH7" s="162"/>
      <c r="AI7" s="135">
        <v>8319094</v>
      </c>
      <c r="AJ7" s="135"/>
      <c r="AK7" s="135"/>
      <c r="AL7" s="135"/>
      <c r="AM7" s="162">
        <v>468</v>
      </c>
      <c r="AN7" s="162"/>
      <c r="AO7" s="162"/>
      <c r="AP7" s="162">
        <v>186</v>
      </c>
      <c r="AQ7" s="162"/>
      <c r="AR7" s="178"/>
      <c r="AS7" s="23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ht="21" customHeight="1">
      <c r="A8" s="175">
        <v>20</v>
      </c>
      <c r="B8" s="179"/>
      <c r="C8" s="180">
        <v>5848092</v>
      </c>
      <c r="D8" s="181"/>
      <c r="E8" s="181"/>
      <c r="F8" s="181"/>
      <c r="G8" s="181">
        <v>6992942</v>
      </c>
      <c r="H8" s="181"/>
      <c r="I8" s="181"/>
      <c r="J8" s="181"/>
      <c r="K8" s="181" t="s">
        <v>103</v>
      </c>
      <c r="L8" s="181"/>
      <c r="M8" s="181"/>
      <c r="N8" s="181"/>
      <c r="O8" s="176">
        <f>ROUND(G8/C8,3)</f>
        <v>1.196</v>
      </c>
      <c r="P8" s="176"/>
      <c r="Q8" s="176"/>
      <c r="R8" s="176"/>
      <c r="S8" s="182">
        <v>3.6</v>
      </c>
      <c r="T8" s="182"/>
      <c r="U8" s="183"/>
      <c r="V8" s="175">
        <v>19</v>
      </c>
      <c r="W8" s="176"/>
      <c r="X8" s="176"/>
      <c r="Y8" s="177">
        <v>12985885</v>
      </c>
      <c r="Z8" s="135"/>
      <c r="AA8" s="135"/>
      <c r="AB8" s="135"/>
      <c r="AC8" s="135">
        <f>Y8/18363</f>
        <v>707.1766595872134</v>
      </c>
      <c r="AD8" s="135"/>
      <c r="AE8" s="135"/>
      <c r="AF8" s="135">
        <f>Y8/46182</f>
        <v>281.1893161837946</v>
      </c>
      <c r="AG8" s="135"/>
      <c r="AH8" s="135"/>
      <c r="AI8" s="135">
        <v>8658287</v>
      </c>
      <c r="AJ8" s="135"/>
      <c r="AK8" s="135"/>
      <c r="AL8" s="135"/>
      <c r="AM8" s="161">
        <f>AI8/18363</f>
        <v>471.50721559658007</v>
      </c>
      <c r="AN8" s="162"/>
      <c r="AO8" s="162"/>
      <c r="AP8" s="135">
        <f>AI8/46182</f>
        <v>187.48185440214803</v>
      </c>
      <c r="AQ8" s="135"/>
      <c r="AR8" s="163"/>
      <c r="AS8" s="23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ht="21" customHeight="1" thickBot="1">
      <c r="A9" s="164">
        <v>21</v>
      </c>
      <c r="B9" s="169"/>
      <c r="C9" s="170">
        <v>5815150</v>
      </c>
      <c r="D9" s="171"/>
      <c r="E9" s="171"/>
      <c r="F9" s="171"/>
      <c r="G9" s="171">
        <v>6920577</v>
      </c>
      <c r="H9" s="171"/>
      <c r="I9" s="171"/>
      <c r="J9" s="171"/>
      <c r="K9" s="171" t="s">
        <v>103</v>
      </c>
      <c r="L9" s="171"/>
      <c r="M9" s="171"/>
      <c r="N9" s="171"/>
      <c r="O9" s="172">
        <f>ROUND(G9/C9,3)</f>
        <v>1.19</v>
      </c>
      <c r="P9" s="172"/>
      <c r="Q9" s="172"/>
      <c r="R9" s="172"/>
      <c r="S9" s="173">
        <v>2.4</v>
      </c>
      <c r="T9" s="173"/>
      <c r="U9" s="174"/>
      <c r="V9" s="175">
        <v>20</v>
      </c>
      <c r="W9" s="176"/>
      <c r="X9" s="176"/>
      <c r="Y9" s="177">
        <v>12474707</v>
      </c>
      <c r="Z9" s="135"/>
      <c r="AA9" s="135"/>
      <c r="AB9" s="135"/>
      <c r="AC9" s="135">
        <f>+Y9/19329</f>
        <v>645.3881214755031</v>
      </c>
      <c r="AD9" s="135"/>
      <c r="AE9" s="135"/>
      <c r="AF9" s="135">
        <f>+Y9/48122</f>
        <v>259.2308507543327</v>
      </c>
      <c r="AG9" s="135"/>
      <c r="AH9" s="135"/>
      <c r="AI9" s="135">
        <v>8983603</v>
      </c>
      <c r="AJ9" s="135"/>
      <c r="AK9" s="135"/>
      <c r="AL9" s="135"/>
      <c r="AM9" s="161">
        <f>+AI9/19329</f>
        <v>464.7732940141756</v>
      </c>
      <c r="AN9" s="162"/>
      <c r="AO9" s="162"/>
      <c r="AP9" s="135">
        <f>+AI9/48122</f>
        <v>186.683907568264</v>
      </c>
      <c r="AQ9" s="135"/>
      <c r="AR9" s="163"/>
      <c r="AS9" s="23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ht="20.25" customHeight="1" thickBot="1">
      <c r="A10" s="46"/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6"/>
      <c r="P10" s="46"/>
      <c r="Q10" s="46"/>
      <c r="R10" s="46"/>
      <c r="S10" s="48"/>
      <c r="T10" s="48"/>
      <c r="U10" s="78" t="s">
        <v>98</v>
      </c>
      <c r="V10" s="164">
        <v>21</v>
      </c>
      <c r="W10" s="165"/>
      <c r="X10" s="165"/>
      <c r="Y10" s="166">
        <v>13039805</v>
      </c>
      <c r="Z10" s="158"/>
      <c r="AA10" s="158"/>
      <c r="AB10" s="158"/>
      <c r="AC10" s="158">
        <f>ROUND(Y10/AD16,0)</f>
        <v>665</v>
      </c>
      <c r="AD10" s="158"/>
      <c r="AE10" s="158"/>
      <c r="AF10" s="158">
        <f>ROUND(Y10/AH16,0)</f>
        <v>267</v>
      </c>
      <c r="AG10" s="158"/>
      <c r="AH10" s="158"/>
      <c r="AI10" s="158">
        <v>8827123</v>
      </c>
      <c r="AJ10" s="158"/>
      <c r="AK10" s="158"/>
      <c r="AL10" s="158"/>
      <c r="AM10" s="167">
        <f>ROUND(AI10/AD16,0)</f>
        <v>450</v>
      </c>
      <c r="AN10" s="168"/>
      <c r="AO10" s="168"/>
      <c r="AP10" s="158">
        <f>ROUND(AI10/AH16,0)</f>
        <v>181</v>
      </c>
      <c r="AQ10" s="158"/>
      <c r="AR10" s="159"/>
      <c r="AS10" s="23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ht="20.25" customHeight="1">
      <c r="A11" s="46"/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6"/>
      <c r="P11" s="46"/>
      <c r="Q11" s="46"/>
      <c r="R11" s="46"/>
      <c r="S11" s="48"/>
      <c r="T11" s="48"/>
      <c r="U11" s="48"/>
      <c r="V11" s="79" t="s">
        <v>121</v>
      </c>
      <c r="W11" s="46"/>
      <c r="X11" s="46"/>
      <c r="Y11" s="25"/>
      <c r="Z11" s="25"/>
      <c r="AA11" s="25"/>
      <c r="AB11" s="25"/>
      <c r="AC11" s="43"/>
      <c r="AD11" s="43"/>
      <c r="AE11" s="43"/>
      <c r="AF11" s="43"/>
      <c r="AG11" s="43"/>
      <c r="AH11" s="43"/>
      <c r="AI11" s="25"/>
      <c r="AJ11" s="25"/>
      <c r="AK11" s="25"/>
      <c r="AL11" s="25"/>
      <c r="AM11" s="43"/>
      <c r="AN11" s="43"/>
      <c r="AO11" s="43"/>
      <c r="AP11" s="43"/>
      <c r="AQ11" s="43"/>
      <c r="AR11" s="43" t="s">
        <v>61</v>
      </c>
      <c r="AS11" s="23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ht="21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8"/>
      <c r="V12" s="46"/>
      <c r="W12" s="46"/>
      <c r="X12" s="46"/>
      <c r="Y12" s="25"/>
      <c r="Z12" s="25"/>
      <c r="AA12" s="25"/>
      <c r="AB12" s="25"/>
      <c r="AC12" s="43"/>
      <c r="AD12" s="43"/>
      <c r="AE12" s="43"/>
      <c r="AF12" s="43"/>
      <c r="AG12" s="43"/>
      <c r="AH12" s="43"/>
      <c r="AI12" s="25"/>
      <c r="AJ12" s="25"/>
      <c r="AK12" s="25"/>
      <c r="AL12" s="25"/>
      <c r="AM12" s="43"/>
      <c r="AN12" s="43"/>
      <c r="AO12" s="43"/>
      <c r="AP12" s="43"/>
      <c r="AQ12" s="43"/>
      <c r="AR12" s="43"/>
      <c r="AS12" s="23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</row>
    <row r="13" spans="1:57" ht="21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46"/>
      <c r="W13" s="46"/>
      <c r="X13" s="46"/>
      <c r="Y13" s="25"/>
      <c r="Z13" s="25"/>
      <c r="AA13" s="25"/>
      <c r="AB13" s="25"/>
      <c r="AC13" s="43"/>
      <c r="AD13" s="43"/>
      <c r="AE13" s="43"/>
      <c r="AF13" s="43"/>
      <c r="AG13" s="43"/>
      <c r="AH13" s="43"/>
      <c r="AI13" s="25"/>
      <c r="AJ13" s="25"/>
      <c r="AK13" s="25"/>
      <c r="AL13" s="25"/>
      <c r="AM13" s="43"/>
      <c r="AN13" s="43"/>
      <c r="AO13" s="43"/>
      <c r="AP13" s="43"/>
      <c r="AQ13" s="43"/>
      <c r="AR13" s="43"/>
      <c r="AS13" s="23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ht="21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23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ht="21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40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ht="33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23"/>
      <c r="W16" s="23"/>
      <c r="X16" s="23"/>
      <c r="Y16" s="23"/>
      <c r="Z16" s="23"/>
      <c r="AA16" s="52"/>
      <c r="AB16" s="160" t="s">
        <v>126</v>
      </c>
      <c r="AC16" s="160"/>
      <c r="AD16" s="136">
        <v>19618</v>
      </c>
      <c r="AE16" s="136"/>
      <c r="AF16" s="160" t="s">
        <v>127</v>
      </c>
      <c r="AG16" s="160"/>
      <c r="AH16" s="136">
        <v>48845</v>
      </c>
      <c r="AI16" s="136"/>
      <c r="AJ16" s="23"/>
      <c r="AK16" s="23"/>
      <c r="AL16" s="23"/>
      <c r="AM16" s="23"/>
      <c r="AN16" s="23"/>
      <c r="AO16" s="23"/>
      <c r="AP16" s="23"/>
      <c r="AQ16" s="23"/>
      <c r="AR16" s="23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ht="12.7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ht="12.7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</row>
    <row r="20" spans="1:57" ht="12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57" ht="12.7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ht="1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ht="1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ht="1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22:57" ht="12"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</sheetData>
  <sheetProtection/>
  <mergeCells count="89">
    <mergeCell ref="A3:B3"/>
    <mergeCell ref="C3:F3"/>
    <mergeCell ref="G3:J3"/>
    <mergeCell ref="K3:N3"/>
    <mergeCell ref="O3:R3"/>
    <mergeCell ref="S3:U3"/>
    <mergeCell ref="V3:X5"/>
    <mergeCell ref="Y3:AH3"/>
    <mergeCell ref="AI3:AR3"/>
    <mergeCell ref="C4:F4"/>
    <mergeCell ref="G4:J4"/>
    <mergeCell ref="K4:N4"/>
    <mergeCell ref="O4:R4"/>
    <mergeCell ref="S4:U4"/>
    <mergeCell ref="Y4:AB5"/>
    <mergeCell ref="AC4:AE5"/>
    <mergeCell ref="AF4:AH5"/>
    <mergeCell ref="AI4:AL5"/>
    <mergeCell ref="AM4:AO5"/>
    <mergeCell ref="AP4:AR5"/>
    <mergeCell ref="A5:B5"/>
    <mergeCell ref="C5:F5"/>
    <mergeCell ref="G5:J5"/>
    <mergeCell ref="K5:N5"/>
    <mergeCell ref="O5:R5"/>
    <mergeCell ref="S5:U5"/>
    <mergeCell ref="A6:B6"/>
    <mergeCell ref="C6:F6"/>
    <mergeCell ref="G6:J6"/>
    <mergeCell ref="K6:N6"/>
    <mergeCell ref="O6:R6"/>
    <mergeCell ref="S6:U6"/>
    <mergeCell ref="V6:X6"/>
    <mergeCell ref="Y6:AB6"/>
    <mergeCell ref="AC6:AE6"/>
    <mergeCell ref="AF6:AH6"/>
    <mergeCell ref="AI6:AL6"/>
    <mergeCell ref="AM6:AO6"/>
    <mergeCell ref="AP6:AR6"/>
    <mergeCell ref="A7:B7"/>
    <mergeCell ref="C7:F7"/>
    <mergeCell ref="G7:J7"/>
    <mergeCell ref="K7:N7"/>
    <mergeCell ref="O7:R7"/>
    <mergeCell ref="S7:U7"/>
    <mergeCell ref="V7:X7"/>
    <mergeCell ref="Y7:AB7"/>
    <mergeCell ref="AC7:AE7"/>
    <mergeCell ref="AF7:AH7"/>
    <mergeCell ref="AI7:AL7"/>
    <mergeCell ref="AM7:AO7"/>
    <mergeCell ref="AP7:AR7"/>
    <mergeCell ref="A8:B8"/>
    <mergeCell ref="C8:F8"/>
    <mergeCell ref="G8:J8"/>
    <mergeCell ref="K8:N8"/>
    <mergeCell ref="O8:R8"/>
    <mergeCell ref="S8:U8"/>
    <mergeCell ref="V8:X8"/>
    <mergeCell ref="Y8:AB8"/>
    <mergeCell ref="AC8:AE8"/>
    <mergeCell ref="AF8:AH8"/>
    <mergeCell ref="AI8:AL8"/>
    <mergeCell ref="AM8:AO8"/>
    <mergeCell ref="AP8:AR8"/>
    <mergeCell ref="A9:B9"/>
    <mergeCell ref="C9:F9"/>
    <mergeCell ref="G9:J9"/>
    <mergeCell ref="K9:N9"/>
    <mergeCell ref="O9:R9"/>
    <mergeCell ref="S9:U9"/>
    <mergeCell ref="V9:X9"/>
    <mergeCell ref="Y9:AB9"/>
    <mergeCell ref="AC9:AE9"/>
    <mergeCell ref="V10:X10"/>
    <mergeCell ref="Y10:AB10"/>
    <mergeCell ref="AC10:AE10"/>
    <mergeCell ref="AF10:AH10"/>
    <mergeCell ref="AI10:AL10"/>
    <mergeCell ref="AM10:AO10"/>
    <mergeCell ref="AP10:AR10"/>
    <mergeCell ref="AB16:AC16"/>
    <mergeCell ref="AD16:AE16"/>
    <mergeCell ref="AF16:AG16"/>
    <mergeCell ref="AH16:AI16"/>
    <mergeCell ref="AF9:AH9"/>
    <mergeCell ref="AI9:AL9"/>
    <mergeCell ref="AM9:AO9"/>
    <mergeCell ref="AP9:AR9"/>
  </mergeCells>
  <printOptions/>
  <pageMargins left="0.78740157480315" right="0.590551181102362" top="0.590551181102362" bottom="0.590551181102362" header="0.512" footer="0.51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9"/>
  <dimension ref="A1:AB59"/>
  <sheetViews>
    <sheetView view="pageBreakPreview" zoomScale="70" zoomScaleSheetLayoutView="70" zoomScalePageLayoutView="0" workbookViewId="0" topLeftCell="A1">
      <selection activeCell="H4" sqref="H4"/>
    </sheetView>
  </sheetViews>
  <sheetFormatPr defaultColWidth="9.00390625" defaultRowHeight="25.5" customHeight="1"/>
  <cols>
    <col min="1" max="2" width="3.375" style="1" customWidth="1"/>
    <col min="3" max="3" width="13.625" style="1" customWidth="1"/>
    <col min="4" max="4" width="19.125" style="1" customWidth="1"/>
    <col min="5" max="5" width="11.875" style="1" customWidth="1"/>
    <col min="6" max="6" width="19.125" style="1" customWidth="1"/>
    <col min="7" max="7" width="11.875" style="1" customWidth="1"/>
    <col min="8" max="8" width="17.625" style="1" customWidth="1"/>
    <col min="9" max="9" width="11.875" style="1" customWidth="1"/>
    <col min="10" max="10" width="17.625" style="1" customWidth="1"/>
    <col min="11" max="11" width="11.875" style="1" customWidth="1"/>
    <col min="12" max="12" width="17.625" style="1" customWidth="1"/>
    <col min="13" max="13" width="11.875" style="1" customWidth="1"/>
    <col min="14" max="14" width="13.125" style="1" customWidth="1"/>
    <col min="15" max="15" width="9.625" style="1" customWidth="1"/>
    <col min="16" max="16" width="13.125" style="1" customWidth="1"/>
    <col min="17" max="17" width="9.625" style="1" customWidth="1"/>
    <col min="18" max="19" width="3.375" style="1" customWidth="1"/>
    <col min="20" max="20" width="13.00390625" style="1" customWidth="1"/>
    <col min="21" max="21" width="19.125" style="1" customWidth="1"/>
    <col min="22" max="22" width="11.875" style="1" customWidth="1"/>
    <col min="23" max="23" width="19.125" style="1" customWidth="1"/>
    <col min="24" max="24" width="11.875" style="1" customWidth="1"/>
    <col min="25" max="25" width="19.125" style="1" customWidth="1"/>
    <col min="26" max="26" width="11.875" style="1" customWidth="1"/>
    <col min="27" max="27" width="19.125" style="1" customWidth="1"/>
    <col min="28" max="28" width="11.875" style="1" customWidth="1"/>
    <col min="29" max="29" width="19.125" style="1" customWidth="1"/>
    <col min="30" max="30" width="11.875" style="1" customWidth="1"/>
    <col min="31" max="16384" width="9.00390625" style="1" customWidth="1"/>
  </cols>
  <sheetData>
    <row r="1" spans="1:17" ht="19.5" customHeight="1">
      <c r="A1" s="97" t="s">
        <v>111</v>
      </c>
      <c r="B1" s="24"/>
      <c r="C1" s="24"/>
      <c r="D1" s="24"/>
      <c r="E1" s="24"/>
      <c r="F1" s="24"/>
      <c r="G1" s="24"/>
      <c r="H1" s="24"/>
      <c r="I1" s="24"/>
      <c r="J1" s="28"/>
      <c r="K1" s="28"/>
      <c r="L1" s="28"/>
      <c r="M1" s="28"/>
      <c r="N1" s="17"/>
      <c r="O1" s="17"/>
      <c r="P1" s="17"/>
      <c r="Q1" s="17"/>
    </row>
    <row r="2" spans="1:17" ht="19.5" customHeight="1" thickBot="1">
      <c r="A2" s="67"/>
      <c r="B2" s="67"/>
      <c r="C2" s="67"/>
      <c r="D2" s="67"/>
      <c r="E2" s="67"/>
      <c r="F2" s="67"/>
      <c r="G2" s="67"/>
      <c r="H2" s="67"/>
      <c r="I2" s="67"/>
      <c r="J2" s="28"/>
      <c r="K2" s="28"/>
      <c r="L2" s="28"/>
      <c r="M2" s="28" t="s">
        <v>94</v>
      </c>
      <c r="N2" s="17"/>
      <c r="O2" s="17"/>
      <c r="P2" s="17"/>
      <c r="Q2" s="17"/>
    </row>
    <row r="3" spans="1:28" ht="25.5" customHeight="1">
      <c r="A3" s="139"/>
      <c r="B3" s="140"/>
      <c r="C3" s="54"/>
      <c r="D3" s="133" t="s">
        <v>27</v>
      </c>
      <c r="E3" s="211"/>
      <c r="F3" s="133" t="s">
        <v>28</v>
      </c>
      <c r="G3" s="211"/>
      <c r="H3" s="133" t="s">
        <v>92</v>
      </c>
      <c r="I3" s="137"/>
      <c r="J3" s="133" t="s">
        <v>116</v>
      </c>
      <c r="K3" s="137"/>
      <c r="L3" s="133" t="s">
        <v>123</v>
      </c>
      <c r="M3" s="134"/>
      <c r="N3" s="19"/>
      <c r="O3" s="19"/>
      <c r="P3" s="206"/>
      <c r="Q3" s="206"/>
      <c r="R3" s="15"/>
      <c r="S3" s="206"/>
      <c r="T3" s="206"/>
      <c r="U3" s="206"/>
      <c r="V3" s="206"/>
      <c r="W3" s="206"/>
      <c r="X3" s="206"/>
      <c r="Y3" s="206"/>
      <c r="Z3" s="206"/>
      <c r="AA3" s="206"/>
      <c r="AB3" s="206"/>
    </row>
    <row r="4" spans="1:28" ht="25.5" customHeight="1">
      <c r="A4" s="213"/>
      <c r="B4" s="214"/>
      <c r="C4" s="99"/>
      <c r="D4" s="36" t="s">
        <v>99</v>
      </c>
      <c r="E4" s="36" t="s">
        <v>1</v>
      </c>
      <c r="F4" s="36" t="s">
        <v>99</v>
      </c>
      <c r="G4" s="36" t="s">
        <v>1</v>
      </c>
      <c r="H4" s="36" t="s">
        <v>0</v>
      </c>
      <c r="I4" s="29" t="s">
        <v>1</v>
      </c>
      <c r="J4" s="36" t="s">
        <v>0</v>
      </c>
      <c r="K4" s="29" t="s">
        <v>1</v>
      </c>
      <c r="L4" s="36" t="s">
        <v>0</v>
      </c>
      <c r="M4" s="63" t="s">
        <v>1</v>
      </c>
      <c r="N4" s="15"/>
      <c r="O4" s="15"/>
      <c r="P4" s="206"/>
      <c r="Q4" s="206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1:28" ht="13.5" customHeight="1">
      <c r="A5" s="109"/>
      <c r="B5" s="108"/>
      <c r="C5" s="110"/>
      <c r="D5" s="102" t="s">
        <v>114</v>
      </c>
      <c r="E5" s="102" t="s">
        <v>115</v>
      </c>
      <c r="F5" s="102" t="s">
        <v>114</v>
      </c>
      <c r="G5" s="102" t="s">
        <v>115</v>
      </c>
      <c r="H5" s="102" t="s">
        <v>114</v>
      </c>
      <c r="I5" s="102" t="s">
        <v>115</v>
      </c>
      <c r="J5" s="102" t="s">
        <v>114</v>
      </c>
      <c r="K5" s="102" t="s">
        <v>115</v>
      </c>
      <c r="L5" s="102" t="s">
        <v>114</v>
      </c>
      <c r="M5" s="111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</row>
    <row r="6" spans="1:28" ht="25.5" customHeight="1">
      <c r="A6" s="207" t="s">
        <v>30</v>
      </c>
      <c r="B6" s="205"/>
      <c r="C6" s="208"/>
      <c r="D6" s="94">
        <v>7908977</v>
      </c>
      <c r="E6" s="8" t="s">
        <v>26</v>
      </c>
      <c r="F6" s="94">
        <v>8382701</v>
      </c>
      <c r="G6" s="8" t="s">
        <v>26</v>
      </c>
      <c r="H6" s="94">
        <v>8739547</v>
      </c>
      <c r="I6" s="8" t="s">
        <v>103</v>
      </c>
      <c r="J6" s="94">
        <v>9063258</v>
      </c>
      <c r="K6" s="8" t="s">
        <v>103</v>
      </c>
      <c r="L6" s="94">
        <v>8900316</v>
      </c>
      <c r="M6" s="104" t="s">
        <v>125</v>
      </c>
      <c r="N6" s="7"/>
      <c r="O6" s="8"/>
      <c r="P6" s="205"/>
      <c r="Q6" s="205"/>
      <c r="R6" s="205"/>
      <c r="S6" s="7"/>
      <c r="T6" s="8"/>
      <c r="U6" s="7"/>
      <c r="V6" s="8"/>
      <c r="W6" s="7"/>
      <c r="X6" s="8"/>
      <c r="Y6" s="7"/>
      <c r="Z6" s="8"/>
      <c r="AA6" s="9"/>
      <c r="AB6" s="9"/>
    </row>
    <row r="7" spans="1:28" ht="25.5" customHeight="1">
      <c r="A7" s="56"/>
      <c r="B7" s="131" t="s">
        <v>75</v>
      </c>
      <c r="C7" s="132"/>
      <c r="D7" s="50">
        <v>7285301</v>
      </c>
      <c r="E7" s="37">
        <v>92.1</v>
      </c>
      <c r="F7" s="50">
        <v>7774635</v>
      </c>
      <c r="G7" s="37">
        <v>92.7</v>
      </c>
      <c r="H7" s="50">
        <v>8114661</v>
      </c>
      <c r="I7" s="113">
        <v>92.84990400532202</v>
      </c>
      <c r="J7" s="50">
        <v>8417521</v>
      </c>
      <c r="K7" s="113">
        <f aca="true" t="shared" si="0" ref="K7:K12">ROUND(J7/$J$6*100,1)</f>
        <v>92.9</v>
      </c>
      <c r="L7" s="50">
        <v>8250216</v>
      </c>
      <c r="M7" s="76">
        <f aca="true" t="shared" si="1" ref="M7:M12">ROUND(L7/$L$6*100,1)</f>
        <v>92.7</v>
      </c>
      <c r="N7" s="7"/>
      <c r="O7" s="6"/>
      <c r="P7" s="2"/>
      <c r="Q7" s="205"/>
      <c r="R7" s="205"/>
      <c r="S7" s="7"/>
      <c r="T7" s="6"/>
      <c r="U7" s="7"/>
      <c r="V7" s="6"/>
      <c r="W7" s="7"/>
      <c r="X7" s="6"/>
      <c r="Y7" s="7"/>
      <c r="Z7" s="6"/>
      <c r="AA7" s="9"/>
      <c r="AB7" s="9"/>
    </row>
    <row r="8" spans="1:28" ht="25.5" customHeight="1">
      <c r="A8" s="56"/>
      <c r="B8" s="23"/>
      <c r="C8" s="34" t="s">
        <v>20</v>
      </c>
      <c r="D8" s="50">
        <v>2867995</v>
      </c>
      <c r="E8" s="37">
        <v>36.3</v>
      </c>
      <c r="F8" s="50">
        <v>3233152</v>
      </c>
      <c r="G8" s="37">
        <v>38.6</v>
      </c>
      <c r="H8" s="50">
        <v>3652690</v>
      </c>
      <c r="I8" s="113">
        <v>41.79495802242382</v>
      </c>
      <c r="J8" s="50">
        <f>70210+3855599</f>
        <v>3925809</v>
      </c>
      <c r="K8" s="113">
        <f t="shared" si="0"/>
        <v>43.3</v>
      </c>
      <c r="L8" s="50">
        <f>71838+3878985</f>
        <v>3950823</v>
      </c>
      <c r="M8" s="76">
        <f t="shared" si="1"/>
        <v>44.4</v>
      </c>
      <c r="N8" s="7"/>
      <c r="O8" s="6"/>
      <c r="P8" s="2"/>
      <c r="Q8" s="9"/>
      <c r="R8" s="2"/>
      <c r="S8" s="7"/>
      <c r="T8" s="6"/>
      <c r="U8" s="7"/>
      <c r="V8" s="6"/>
      <c r="W8" s="7"/>
      <c r="X8" s="6"/>
      <c r="Y8" s="7"/>
      <c r="Z8" s="6"/>
      <c r="AA8" s="9"/>
      <c r="AB8" s="9"/>
    </row>
    <row r="9" spans="1:28" ht="25.5" customHeight="1">
      <c r="A9" s="56"/>
      <c r="B9" s="23"/>
      <c r="C9" s="34" t="s">
        <v>21</v>
      </c>
      <c r="D9" s="50">
        <v>690621</v>
      </c>
      <c r="E9" s="37">
        <v>8.7</v>
      </c>
      <c r="F9" s="50">
        <v>727582</v>
      </c>
      <c r="G9" s="37">
        <v>8.7</v>
      </c>
      <c r="H9" s="50">
        <v>615817</v>
      </c>
      <c r="I9" s="113">
        <v>7.046326314167084</v>
      </c>
      <c r="J9" s="50">
        <f>145765+418016</f>
        <v>563781</v>
      </c>
      <c r="K9" s="113">
        <f t="shared" si="0"/>
        <v>6.2</v>
      </c>
      <c r="L9" s="50">
        <f>138461+241947</f>
        <v>380408</v>
      </c>
      <c r="M9" s="76">
        <f t="shared" si="1"/>
        <v>4.3</v>
      </c>
      <c r="N9" s="7"/>
      <c r="O9" s="6"/>
      <c r="P9" s="2"/>
      <c r="Q9" s="9"/>
      <c r="R9" s="2"/>
      <c r="S9" s="7"/>
      <c r="T9" s="6"/>
      <c r="U9" s="7"/>
      <c r="V9" s="6"/>
      <c r="W9" s="7"/>
      <c r="X9" s="6"/>
      <c r="Y9" s="7"/>
      <c r="Z9" s="6"/>
      <c r="AA9" s="9"/>
      <c r="AB9" s="9"/>
    </row>
    <row r="10" spans="1:28" ht="25.5" customHeight="1">
      <c r="A10" s="56"/>
      <c r="B10" s="23"/>
      <c r="C10" s="34" t="s">
        <v>122</v>
      </c>
      <c r="D10" s="50">
        <v>3471034</v>
      </c>
      <c r="E10" s="37">
        <v>43.9</v>
      </c>
      <c r="F10" s="50">
        <v>3554327</v>
      </c>
      <c r="G10" s="37">
        <v>42.4</v>
      </c>
      <c r="H10" s="50">
        <v>3570291</v>
      </c>
      <c r="I10" s="113">
        <v>40.852128834595206</v>
      </c>
      <c r="J10" s="50">
        <v>3645641</v>
      </c>
      <c r="K10" s="113">
        <f t="shared" si="0"/>
        <v>40.2</v>
      </c>
      <c r="L10" s="50">
        <v>3647248</v>
      </c>
      <c r="M10" s="76">
        <f t="shared" si="1"/>
        <v>41</v>
      </c>
      <c r="N10" s="7"/>
      <c r="O10" s="6"/>
      <c r="P10" s="2"/>
      <c r="Q10" s="9"/>
      <c r="R10" s="2"/>
      <c r="S10" s="7"/>
      <c r="T10" s="6"/>
      <c r="U10" s="7"/>
      <c r="V10" s="6"/>
      <c r="W10" s="7"/>
      <c r="X10" s="6"/>
      <c r="Y10" s="7"/>
      <c r="Z10" s="6"/>
      <c r="AA10" s="9"/>
      <c r="AB10" s="9"/>
    </row>
    <row r="11" spans="1:28" ht="25.5" customHeight="1">
      <c r="A11" s="56"/>
      <c r="B11" s="23"/>
      <c r="C11" s="34" t="s">
        <v>77</v>
      </c>
      <c r="D11" s="50">
        <v>35162</v>
      </c>
      <c r="E11" s="37">
        <v>0.4</v>
      </c>
      <c r="F11" s="50">
        <v>37660</v>
      </c>
      <c r="G11" s="37">
        <v>0.4</v>
      </c>
      <c r="H11" s="50">
        <v>45108</v>
      </c>
      <c r="I11" s="113">
        <v>0.5161365915189884</v>
      </c>
      <c r="J11" s="50">
        <v>42453</v>
      </c>
      <c r="K11" s="113">
        <f t="shared" si="0"/>
        <v>0.5</v>
      </c>
      <c r="L11" s="50">
        <v>43358</v>
      </c>
      <c r="M11" s="76">
        <f t="shared" si="1"/>
        <v>0.5</v>
      </c>
      <c r="N11" s="7"/>
      <c r="O11" s="6"/>
      <c r="P11" s="2"/>
      <c r="Q11" s="9"/>
      <c r="R11" s="2"/>
      <c r="S11" s="7"/>
      <c r="T11" s="6"/>
      <c r="U11" s="7"/>
      <c r="V11" s="6"/>
      <c r="W11" s="7"/>
      <c r="X11" s="6"/>
      <c r="Y11" s="7"/>
      <c r="Z11" s="6"/>
      <c r="AA11" s="9"/>
      <c r="AB11" s="9"/>
    </row>
    <row r="12" spans="1:28" ht="25.5" customHeight="1">
      <c r="A12" s="56"/>
      <c r="B12" s="23"/>
      <c r="C12" s="34" t="s">
        <v>22</v>
      </c>
      <c r="D12" s="50">
        <v>220489</v>
      </c>
      <c r="E12" s="39">
        <v>2.8</v>
      </c>
      <c r="F12" s="50">
        <v>221914</v>
      </c>
      <c r="G12" s="39">
        <v>2.6</v>
      </c>
      <c r="H12" s="50">
        <v>230755</v>
      </c>
      <c r="I12" s="113">
        <v>2.640354242616923</v>
      </c>
      <c r="J12" s="50">
        <v>239837</v>
      </c>
      <c r="K12" s="113">
        <f t="shared" si="0"/>
        <v>2.6</v>
      </c>
      <c r="L12" s="50">
        <v>228379</v>
      </c>
      <c r="M12" s="76">
        <f t="shared" si="1"/>
        <v>2.6</v>
      </c>
      <c r="N12" s="7"/>
      <c r="O12" s="8"/>
      <c r="P12" s="2"/>
      <c r="Q12" s="9"/>
      <c r="R12" s="2"/>
      <c r="S12" s="7"/>
      <c r="T12" s="8"/>
      <c r="U12" s="7"/>
      <c r="V12" s="8"/>
      <c r="W12" s="7"/>
      <c r="X12" s="8"/>
      <c r="Y12" s="7"/>
      <c r="Z12" s="8"/>
      <c r="AA12" s="9"/>
      <c r="AB12" s="9"/>
    </row>
    <row r="13" spans="1:28" ht="25.5" customHeight="1">
      <c r="A13" s="56"/>
      <c r="B13" s="23"/>
      <c r="C13" s="34" t="s">
        <v>23</v>
      </c>
      <c r="D13" s="50" t="s">
        <v>26</v>
      </c>
      <c r="E13" s="39" t="s">
        <v>26</v>
      </c>
      <c r="F13" s="50" t="s">
        <v>26</v>
      </c>
      <c r="G13" s="39" t="s">
        <v>26</v>
      </c>
      <c r="H13" s="50" t="s">
        <v>26</v>
      </c>
      <c r="I13" s="113" t="s">
        <v>26</v>
      </c>
      <c r="J13" s="50" t="s">
        <v>26</v>
      </c>
      <c r="K13" s="39" t="s">
        <v>26</v>
      </c>
      <c r="L13" s="50" t="s">
        <v>125</v>
      </c>
      <c r="M13" s="64" t="s">
        <v>103</v>
      </c>
      <c r="N13" s="7"/>
      <c r="O13" s="8"/>
      <c r="P13" s="2"/>
      <c r="Q13" s="9"/>
      <c r="R13" s="2"/>
      <c r="S13" s="7"/>
      <c r="T13" s="8"/>
      <c r="U13" s="7"/>
      <c r="V13" s="8"/>
      <c r="W13" s="7"/>
      <c r="X13" s="8"/>
      <c r="Y13" s="7"/>
      <c r="Z13" s="8"/>
      <c r="AA13" s="9"/>
      <c r="AB13" s="9"/>
    </row>
    <row r="14" spans="1:28" ht="25.5" customHeight="1">
      <c r="A14" s="56"/>
      <c r="B14" s="131" t="s">
        <v>78</v>
      </c>
      <c r="C14" s="132"/>
      <c r="D14" s="50">
        <v>623676</v>
      </c>
      <c r="E14" s="39">
        <v>7.9</v>
      </c>
      <c r="F14" s="50">
        <v>608066</v>
      </c>
      <c r="G14" s="39">
        <v>7.3</v>
      </c>
      <c r="H14" s="50">
        <v>624886</v>
      </c>
      <c r="I14" s="113">
        <v>7.150095994677985</v>
      </c>
      <c r="J14" s="50">
        <v>645737</v>
      </c>
      <c r="K14" s="113">
        <f>ROUND(J14/$J$6*100,1)</f>
        <v>7.1</v>
      </c>
      <c r="L14" s="50">
        <v>650100</v>
      </c>
      <c r="M14" s="76">
        <f>ROUND(L14/$L$6*100,1)</f>
        <v>7.3</v>
      </c>
      <c r="N14" s="7"/>
      <c r="O14" s="8"/>
      <c r="P14" s="2"/>
      <c r="Q14" s="205"/>
      <c r="R14" s="205"/>
      <c r="S14" s="7"/>
      <c r="T14" s="8"/>
      <c r="U14" s="7"/>
      <c r="V14" s="8"/>
      <c r="W14" s="7"/>
      <c r="X14" s="8"/>
      <c r="Y14" s="7"/>
      <c r="Z14" s="8"/>
      <c r="AA14" s="9"/>
      <c r="AB14" s="9"/>
    </row>
    <row r="15" spans="1:28" ht="25.5" customHeight="1">
      <c r="A15" s="56"/>
      <c r="B15" s="23"/>
      <c r="C15" s="34" t="s">
        <v>79</v>
      </c>
      <c r="D15" s="50">
        <v>553457</v>
      </c>
      <c r="E15" s="113">
        <v>7</v>
      </c>
      <c r="F15" s="50">
        <v>538846</v>
      </c>
      <c r="G15" s="35">
        <v>6.5</v>
      </c>
      <c r="H15" s="50">
        <v>555441</v>
      </c>
      <c r="I15" s="113">
        <v>6.3554895923095325</v>
      </c>
      <c r="J15" s="50">
        <v>577247</v>
      </c>
      <c r="K15" s="113">
        <f>ROUND(J15/$J$6*100,1)</f>
        <v>6.4</v>
      </c>
      <c r="L15" s="50">
        <v>587052</v>
      </c>
      <c r="M15" s="76">
        <f>ROUND(L15/$L$6*100,1)</f>
        <v>6.6</v>
      </c>
      <c r="N15" s="7"/>
      <c r="O15" s="6"/>
      <c r="P15" s="2"/>
      <c r="Q15" s="9"/>
      <c r="R15" s="2"/>
      <c r="S15" s="7"/>
      <c r="T15" s="6"/>
      <c r="U15" s="7"/>
      <c r="V15" s="6"/>
      <c r="W15" s="7"/>
      <c r="X15" s="6"/>
      <c r="Y15" s="7"/>
      <c r="Z15" s="6"/>
      <c r="AA15" s="9"/>
      <c r="AB15" s="9"/>
    </row>
    <row r="16" spans="1:28" ht="25.5" customHeight="1" thickBot="1">
      <c r="A16" s="58"/>
      <c r="B16" s="68"/>
      <c r="C16" s="59" t="s">
        <v>76</v>
      </c>
      <c r="D16" s="69">
        <v>70219</v>
      </c>
      <c r="E16" s="70">
        <v>0.9</v>
      </c>
      <c r="F16" s="69">
        <v>69220</v>
      </c>
      <c r="G16" s="70">
        <v>0.8</v>
      </c>
      <c r="H16" s="69">
        <v>69445</v>
      </c>
      <c r="I16" s="114">
        <v>0.7946064023684523</v>
      </c>
      <c r="J16" s="69">
        <v>68490</v>
      </c>
      <c r="K16" s="114">
        <f>ROUND(J16/$J$6*100,1)</f>
        <v>0.8</v>
      </c>
      <c r="L16" s="69">
        <v>63048</v>
      </c>
      <c r="M16" s="112">
        <f>ROUND(L16/$L$6*100,1)</f>
        <v>0.7</v>
      </c>
      <c r="N16" s="7"/>
      <c r="O16" s="6"/>
      <c r="P16" s="2"/>
      <c r="Q16" s="9"/>
      <c r="R16" s="2"/>
      <c r="S16" s="7"/>
      <c r="T16" s="6"/>
      <c r="U16" s="7"/>
      <c r="V16" s="6"/>
      <c r="W16" s="7"/>
      <c r="X16" s="6"/>
      <c r="Y16" s="7"/>
      <c r="Z16" s="6"/>
      <c r="AA16" s="9"/>
      <c r="AB16" s="9"/>
    </row>
    <row r="17" spans="1:18" ht="25.5" customHeight="1">
      <c r="A17" s="24"/>
      <c r="B17" s="24"/>
      <c r="C17" s="24"/>
      <c r="D17" s="24"/>
      <c r="E17" s="24"/>
      <c r="F17" s="24"/>
      <c r="G17" s="24"/>
      <c r="H17" s="24"/>
      <c r="I17" s="24"/>
      <c r="J17" s="51"/>
      <c r="K17" s="51"/>
      <c r="L17" s="51"/>
      <c r="M17" s="28" t="s">
        <v>61</v>
      </c>
      <c r="N17" s="12"/>
      <c r="O17" s="11"/>
      <c r="P17" s="12"/>
      <c r="Q17" s="12"/>
      <c r="R17" s="9"/>
    </row>
    <row r="18" spans="1:18" ht="25.5" customHeight="1">
      <c r="A18" s="52"/>
      <c r="B18" s="52"/>
      <c r="C18" s="33"/>
      <c r="D18" s="52"/>
      <c r="E18" s="52"/>
      <c r="F18" s="51"/>
      <c r="G18" s="51"/>
      <c r="H18" s="51"/>
      <c r="I18" s="51"/>
      <c r="J18" s="51"/>
      <c r="K18" s="45"/>
      <c r="L18" s="51"/>
      <c r="M18" s="45"/>
      <c r="N18" s="12"/>
      <c r="O18" s="12"/>
      <c r="P18" s="9"/>
      <c r="Q18" s="9"/>
      <c r="R18" s="9"/>
    </row>
    <row r="19" spans="1:18" ht="19.5" customHeight="1">
      <c r="A19" s="97" t="s">
        <v>112</v>
      </c>
      <c r="B19" s="24"/>
      <c r="C19" s="24"/>
      <c r="D19" s="24"/>
      <c r="E19" s="24"/>
      <c r="F19" s="24"/>
      <c r="G19" s="24"/>
      <c r="H19" s="24"/>
      <c r="I19" s="24"/>
      <c r="J19" s="28"/>
      <c r="K19" s="28"/>
      <c r="L19" s="28"/>
      <c r="M19" s="28"/>
      <c r="N19" s="17"/>
      <c r="O19" s="17"/>
      <c r="P19" s="17"/>
      <c r="Q19" s="17"/>
      <c r="R19" s="9"/>
    </row>
    <row r="20" spans="1:18" ht="19.5" customHeight="1" thickBot="1">
      <c r="A20" s="24"/>
      <c r="B20" s="24"/>
      <c r="C20" s="24"/>
      <c r="D20" s="24"/>
      <c r="E20" s="24"/>
      <c r="F20" s="24"/>
      <c r="G20" s="24"/>
      <c r="H20" s="24"/>
      <c r="I20" s="24"/>
      <c r="J20" s="28"/>
      <c r="K20" s="28"/>
      <c r="L20" s="28"/>
      <c r="M20" s="28" t="s">
        <v>105</v>
      </c>
      <c r="N20" s="17"/>
      <c r="O20" s="17"/>
      <c r="P20" s="17"/>
      <c r="Q20" s="17"/>
      <c r="R20" s="9"/>
    </row>
    <row r="21" spans="1:15" ht="21.75" customHeight="1">
      <c r="A21" s="210"/>
      <c r="B21" s="137"/>
      <c r="C21" s="211"/>
      <c r="D21" s="133" t="s">
        <v>27</v>
      </c>
      <c r="E21" s="209"/>
      <c r="F21" s="133" t="s">
        <v>28</v>
      </c>
      <c r="G21" s="209"/>
      <c r="H21" s="133" t="s">
        <v>92</v>
      </c>
      <c r="I21" s="148"/>
      <c r="J21" s="133" t="s">
        <v>116</v>
      </c>
      <c r="K21" s="148"/>
      <c r="L21" s="133" t="s">
        <v>123</v>
      </c>
      <c r="M21" s="150"/>
      <c r="N21" s="19"/>
      <c r="O21" s="18"/>
    </row>
    <row r="22" spans="1:15" ht="21.75" customHeight="1">
      <c r="A22" s="145" t="s">
        <v>80</v>
      </c>
      <c r="B22" s="146"/>
      <c r="C22" s="147"/>
      <c r="D22" s="212">
        <v>1289745</v>
      </c>
      <c r="E22" s="212"/>
      <c r="F22" s="212">
        <v>1296939</v>
      </c>
      <c r="G22" s="212"/>
      <c r="H22" s="212">
        <v>1311896</v>
      </c>
      <c r="I22" s="212"/>
      <c r="J22" s="212">
        <v>1325284</v>
      </c>
      <c r="K22" s="212"/>
      <c r="L22" s="212">
        <v>1334886</v>
      </c>
      <c r="M22" s="217"/>
      <c r="N22" s="16"/>
      <c r="O22" s="16"/>
    </row>
    <row r="23" spans="1:15" ht="21.75" customHeight="1">
      <c r="A23" s="56"/>
      <c r="B23" s="131" t="s">
        <v>119</v>
      </c>
      <c r="C23" s="132"/>
      <c r="D23" s="215">
        <v>12753</v>
      </c>
      <c r="E23" s="215"/>
      <c r="F23" s="215">
        <v>12753</v>
      </c>
      <c r="G23" s="215"/>
      <c r="H23" s="215">
        <v>12753</v>
      </c>
      <c r="I23" s="215"/>
      <c r="J23" s="215">
        <v>12753</v>
      </c>
      <c r="K23" s="215"/>
      <c r="L23" s="215">
        <v>12753</v>
      </c>
      <c r="M23" s="218"/>
      <c r="N23" s="16"/>
      <c r="O23" s="16"/>
    </row>
    <row r="24" spans="1:15" ht="21.75" customHeight="1">
      <c r="A24" s="56"/>
      <c r="B24" s="131" t="s">
        <v>24</v>
      </c>
      <c r="C24" s="132"/>
      <c r="D24" s="215"/>
      <c r="E24" s="215"/>
      <c r="F24" s="215"/>
      <c r="G24" s="215"/>
      <c r="H24" s="215"/>
      <c r="I24" s="215"/>
      <c r="J24" s="215"/>
      <c r="K24" s="215"/>
      <c r="L24" s="215"/>
      <c r="M24" s="218"/>
      <c r="N24" s="16"/>
      <c r="O24" s="16"/>
    </row>
    <row r="25" spans="1:15" ht="21.75" customHeight="1">
      <c r="A25" s="56"/>
      <c r="B25" s="33"/>
      <c r="C25" s="34" t="s">
        <v>81</v>
      </c>
      <c r="D25" s="215">
        <v>5932</v>
      </c>
      <c r="E25" s="215"/>
      <c r="F25" s="215">
        <v>5932</v>
      </c>
      <c r="G25" s="215"/>
      <c r="H25" s="215">
        <v>6046</v>
      </c>
      <c r="I25" s="215"/>
      <c r="J25" s="215">
        <v>6046</v>
      </c>
      <c r="K25" s="215"/>
      <c r="L25" s="215">
        <v>6046</v>
      </c>
      <c r="M25" s="218"/>
      <c r="N25" s="16"/>
      <c r="O25" s="16"/>
    </row>
    <row r="26" spans="1:15" ht="21.75" customHeight="1">
      <c r="A26" s="56"/>
      <c r="B26" s="131" t="s">
        <v>82</v>
      </c>
      <c r="C26" s="132"/>
      <c r="D26" s="215"/>
      <c r="E26" s="215"/>
      <c r="F26" s="215"/>
      <c r="G26" s="215"/>
      <c r="H26" s="215"/>
      <c r="I26" s="215"/>
      <c r="J26" s="215"/>
      <c r="K26" s="215"/>
      <c r="L26" s="215"/>
      <c r="M26" s="218"/>
      <c r="N26" s="16"/>
      <c r="O26" s="16"/>
    </row>
    <row r="27" spans="1:15" ht="21.75" customHeight="1">
      <c r="A27" s="56"/>
      <c r="B27" s="33"/>
      <c r="C27" s="34" t="s">
        <v>83</v>
      </c>
      <c r="D27" s="215">
        <v>147385</v>
      </c>
      <c r="E27" s="215"/>
      <c r="F27" s="215">
        <v>167385</v>
      </c>
      <c r="G27" s="215"/>
      <c r="H27" s="215">
        <v>167385</v>
      </c>
      <c r="I27" s="215"/>
      <c r="J27" s="215">
        <v>167385</v>
      </c>
      <c r="K27" s="215"/>
      <c r="L27" s="215">
        <v>167398</v>
      </c>
      <c r="M27" s="218"/>
      <c r="N27" s="16"/>
      <c r="O27" s="16"/>
    </row>
    <row r="28" spans="1:15" ht="21.75" customHeight="1">
      <c r="A28" s="56"/>
      <c r="B28" s="33"/>
      <c r="C28" s="34" t="s">
        <v>25</v>
      </c>
      <c r="D28" s="215">
        <v>331080</v>
      </c>
      <c r="E28" s="215"/>
      <c r="F28" s="215">
        <v>343685</v>
      </c>
      <c r="G28" s="215"/>
      <c r="H28" s="215">
        <v>358544</v>
      </c>
      <c r="I28" s="215"/>
      <c r="J28" s="215">
        <v>367997</v>
      </c>
      <c r="K28" s="215"/>
      <c r="L28" s="215">
        <v>376491</v>
      </c>
      <c r="M28" s="218"/>
      <c r="N28" s="16"/>
      <c r="O28" s="16"/>
    </row>
    <row r="29" spans="1:15" ht="21.75" customHeight="1">
      <c r="A29" s="56"/>
      <c r="B29" s="131" t="s">
        <v>84</v>
      </c>
      <c r="C29" s="132"/>
      <c r="D29" s="215">
        <v>25299</v>
      </c>
      <c r="E29" s="215"/>
      <c r="F29" s="215">
        <v>25299</v>
      </c>
      <c r="G29" s="215"/>
      <c r="H29" s="215">
        <v>25299</v>
      </c>
      <c r="I29" s="215"/>
      <c r="J29" s="215">
        <v>25299</v>
      </c>
      <c r="K29" s="215"/>
      <c r="L29" s="215">
        <v>25299</v>
      </c>
      <c r="M29" s="218"/>
      <c r="N29" s="16"/>
      <c r="O29" s="16"/>
    </row>
    <row r="30" spans="1:15" ht="21.75" customHeight="1">
      <c r="A30" s="56"/>
      <c r="B30" s="131" t="s">
        <v>85</v>
      </c>
      <c r="C30" s="132"/>
      <c r="D30" s="215">
        <v>317634</v>
      </c>
      <c r="E30" s="215"/>
      <c r="F30" s="215">
        <v>317644</v>
      </c>
      <c r="G30" s="215"/>
      <c r="H30" s="215">
        <v>317644</v>
      </c>
      <c r="I30" s="215"/>
      <c r="J30" s="215">
        <v>322568</v>
      </c>
      <c r="K30" s="215"/>
      <c r="L30" s="215">
        <v>322653</v>
      </c>
      <c r="M30" s="218"/>
      <c r="N30" s="16"/>
      <c r="O30" s="16"/>
    </row>
    <row r="31" spans="1:15" ht="21.75" customHeight="1">
      <c r="A31" s="56"/>
      <c r="B31" s="131" t="s">
        <v>86</v>
      </c>
      <c r="C31" s="132"/>
      <c r="D31" s="215">
        <v>435862</v>
      </c>
      <c r="E31" s="215"/>
      <c r="F31" s="215">
        <v>412884</v>
      </c>
      <c r="G31" s="215"/>
      <c r="H31" s="215">
        <v>412868</v>
      </c>
      <c r="I31" s="215"/>
      <c r="J31" s="215">
        <v>412868</v>
      </c>
      <c r="K31" s="215"/>
      <c r="L31" s="215">
        <v>412868</v>
      </c>
      <c r="M31" s="218"/>
      <c r="N31" s="16"/>
      <c r="O31" s="16"/>
    </row>
    <row r="32" spans="1:15" ht="21.75" customHeight="1">
      <c r="A32" s="56"/>
      <c r="B32" s="131" t="s">
        <v>87</v>
      </c>
      <c r="C32" s="132"/>
      <c r="D32" s="215">
        <v>1704</v>
      </c>
      <c r="E32" s="215"/>
      <c r="F32" s="215">
        <v>1704</v>
      </c>
      <c r="G32" s="215"/>
      <c r="H32" s="215">
        <v>1704</v>
      </c>
      <c r="I32" s="215"/>
      <c r="J32" s="215">
        <v>1704</v>
      </c>
      <c r="K32" s="215"/>
      <c r="L32" s="215">
        <v>1704</v>
      </c>
      <c r="M32" s="218"/>
      <c r="N32" s="16"/>
      <c r="O32" s="16"/>
    </row>
    <row r="33" spans="1:15" ht="21.75" customHeight="1">
      <c r="A33" s="56"/>
      <c r="B33" s="131" t="s">
        <v>88</v>
      </c>
      <c r="C33" s="132"/>
      <c r="D33" s="215">
        <v>4748</v>
      </c>
      <c r="E33" s="215"/>
      <c r="F33" s="215">
        <v>4748</v>
      </c>
      <c r="G33" s="215"/>
      <c r="H33" s="215">
        <v>4748</v>
      </c>
      <c r="I33" s="215"/>
      <c r="J33" s="215">
        <v>4748</v>
      </c>
      <c r="K33" s="215"/>
      <c r="L33" s="215">
        <v>4748</v>
      </c>
      <c r="M33" s="218"/>
      <c r="N33" s="16"/>
      <c r="O33" s="16"/>
    </row>
    <row r="34" spans="1:15" ht="21.75" customHeight="1">
      <c r="A34" s="56"/>
      <c r="B34" s="131" t="s">
        <v>89</v>
      </c>
      <c r="C34" s="132"/>
      <c r="D34" s="215">
        <v>7146</v>
      </c>
      <c r="E34" s="215"/>
      <c r="F34" s="215">
        <v>4703</v>
      </c>
      <c r="G34" s="215"/>
      <c r="H34" s="215">
        <v>4703</v>
      </c>
      <c r="I34" s="215"/>
      <c r="J34" s="215">
        <v>3714</v>
      </c>
      <c r="K34" s="215"/>
      <c r="L34" s="215">
        <v>4724</v>
      </c>
      <c r="M34" s="218"/>
      <c r="N34" s="16"/>
      <c r="O34" s="16"/>
    </row>
    <row r="35" spans="1:15" ht="21.75" customHeight="1" thickBot="1">
      <c r="A35" s="58"/>
      <c r="B35" s="129" t="s">
        <v>90</v>
      </c>
      <c r="C35" s="130"/>
      <c r="D35" s="216">
        <v>202</v>
      </c>
      <c r="E35" s="216"/>
      <c r="F35" s="216">
        <v>202</v>
      </c>
      <c r="G35" s="216"/>
      <c r="H35" s="216">
        <v>202</v>
      </c>
      <c r="I35" s="216"/>
      <c r="J35" s="216">
        <v>202</v>
      </c>
      <c r="K35" s="216"/>
      <c r="L35" s="216">
        <v>202</v>
      </c>
      <c r="M35" s="219"/>
      <c r="N35" s="16"/>
      <c r="O35" s="16"/>
    </row>
    <row r="36" spans="1:16" ht="19.5" customHeight="1">
      <c r="A36" s="24"/>
      <c r="B36" s="24"/>
      <c r="C36" s="24"/>
      <c r="D36" s="24"/>
      <c r="E36" s="24"/>
      <c r="F36" s="24"/>
      <c r="G36" s="24"/>
      <c r="H36" s="24"/>
      <c r="I36" s="24"/>
      <c r="J36" s="23"/>
      <c r="K36" s="23"/>
      <c r="L36" s="23"/>
      <c r="M36" s="28" t="s">
        <v>100</v>
      </c>
      <c r="N36" s="9"/>
      <c r="O36" s="9"/>
      <c r="P36" s="9"/>
    </row>
    <row r="37" spans="1:16" ht="25.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ht="25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ht="25.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ht="25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ht="25.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ht="25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ht="25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ht="25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ht="25.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ht="25.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ht="25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ht="25.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25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ht="25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ht="25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ht="25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ht="25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6" ht="25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 ht="25.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 ht="25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 ht="25.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 ht="25.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2:15" ht="25.5" customHeight="1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</sheetData>
  <sheetProtection/>
  <mergeCells count="105">
    <mergeCell ref="F21:G21"/>
    <mergeCell ref="L32:M32"/>
    <mergeCell ref="L33:M33"/>
    <mergeCell ref="F22:G22"/>
    <mergeCell ref="F23:G23"/>
    <mergeCell ref="F24:G24"/>
    <mergeCell ref="F25:G25"/>
    <mergeCell ref="H32:I32"/>
    <mergeCell ref="J31:K31"/>
    <mergeCell ref="H30:I30"/>
    <mergeCell ref="L34:M34"/>
    <mergeCell ref="L35:M35"/>
    <mergeCell ref="L26:M26"/>
    <mergeCell ref="L27:M27"/>
    <mergeCell ref="L28:M28"/>
    <mergeCell ref="L29:M29"/>
    <mergeCell ref="L30:M30"/>
    <mergeCell ref="L31:M31"/>
    <mergeCell ref="L3:M3"/>
    <mergeCell ref="L21:M21"/>
    <mergeCell ref="L22:M22"/>
    <mergeCell ref="L23:M23"/>
    <mergeCell ref="L24:M24"/>
    <mergeCell ref="L25:M25"/>
    <mergeCell ref="D33:E33"/>
    <mergeCell ref="D34:E34"/>
    <mergeCell ref="D31:E31"/>
    <mergeCell ref="F32:G32"/>
    <mergeCell ref="F30:G30"/>
    <mergeCell ref="D28:E28"/>
    <mergeCell ref="F28:G28"/>
    <mergeCell ref="D29:E29"/>
    <mergeCell ref="D30:E30"/>
    <mergeCell ref="D32:E32"/>
    <mergeCell ref="B26:C26"/>
    <mergeCell ref="B23:C23"/>
    <mergeCell ref="B32:C32"/>
    <mergeCell ref="D24:E24"/>
    <mergeCell ref="D25:E25"/>
    <mergeCell ref="D26:E26"/>
    <mergeCell ref="B24:C24"/>
    <mergeCell ref="D23:E23"/>
    <mergeCell ref="D27:E27"/>
    <mergeCell ref="J33:K33"/>
    <mergeCell ref="F33:G33"/>
    <mergeCell ref="H33:I33"/>
    <mergeCell ref="F31:G31"/>
    <mergeCell ref="H31:I31"/>
    <mergeCell ref="J30:K30"/>
    <mergeCell ref="J32:K32"/>
    <mergeCell ref="B35:C35"/>
    <mergeCell ref="J35:K35"/>
    <mergeCell ref="F35:G35"/>
    <mergeCell ref="H35:I35"/>
    <mergeCell ref="F34:G34"/>
    <mergeCell ref="H34:I34"/>
    <mergeCell ref="B34:C34"/>
    <mergeCell ref="J34:K34"/>
    <mergeCell ref="D35:E35"/>
    <mergeCell ref="J29:K29"/>
    <mergeCell ref="F29:G29"/>
    <mergeCell ref="H29:I29"/>
    <mergeCell ref="F26:G26"/>
    <mergeCell ref="F27:G27"/>
    <mergeCell ref="J28:K28"/>
    <mergeCell ref="H28:I28"/>
    <mergeCell ref="J27:K27"/>
    <mergeCell ref="H27:I27"/>
    <mergeCell ref="J26:K26"/>
    <mergeCell ref="H26:I26"/>
    <mergeCell ref="H3:I3"/>
    <mergeCell ref="J25:K25"/>
    <mergeCell ref="H25:I25"/>
    <mergeCell ref="J24:K24"/>
    <mergeCell ref="H24:I24"/>
    <mergeCell ref="J23:K23"/>
    <mergeCell ref="H23:I23"/>
    <mergeCell ref="J22:K22"/>
    <mergeCell ref="H22:I22"/>
    <mergeCell ref="B33:C33"/>
    <mergeCell ref="B30:C30"/>
    <mergeCell ref="B31:C31"/>
    <mergeCell ref="J3:K3"/>
    <mergeCell ref="F3:G3"/>
    <mergeCell ref="J21:K21"/>
    <mergeCell ref="H21:I21"/>
    <mergeCell ref="B29:C29"/>
    <mergeCell ref="D3:E3"/>
    <mergeCell ref="A3:B4"/>
    <mergeCell ref="B7:C7"/>
    <mergeCell ref="B14:C14"/>
    <mergeCell ref="A6:C6"/>
    <mergeCell ref="A22:C22"/>
    <mergeCell ref="D21:E21"/>
    <mergeCell ref="A21:C21"/>
    <mergeCell ref="D22:E22"/>
    <mergeCell ref="Q7:R7"/>
    <mergeCell ref="W3:X3"/>
    <mergeCell ref="Y3:Z3"/>
    <mergeCell ref="AA3:AB3"/>
    <mergeCell ref="P3:Q4"/>
    <mergeCell ref="Q14:R14"/>
    <mergeCell ref="S3:T3"/>
    <mergeCell ref="U3:V3"/>
    <mergeCell ref="P6:R6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1"/>
  <dimension ref="A1:G24"/>
  <sheetViews>
    <sheetView tabSelected="1" view="pageBreakPreview" zoomScaleSheetLayoutView="100" zoomScalePageLayoutView="0" workbookViewId="0" topLeftCell="A1">
      <selection activeCell="A21" sqref="A21:C21"/>
    </sheetView>
  </sheetViews>
  <sheetFormatPr defaultColWidth="28.875" defaultRowHeight="13.5"/>
  <cols>
    <col min="1" max="1" width="3.125" style="1" customWidth="1"/>
    <col min="2" max="2" width="3.50390625" style="1" customWidth="1"/>
    <col min="3" max="3" width="22.25390625" style="1" customWidth="1"/>
    <col min="4" max="5" width="28.875" style="1" customWidth="1"/>
    <col min="6" max="6" width="21.625" style="1" customWidth="1"/>
    <col min="7" max="16384" width="28.875" style="1" customWidth="1"/>
  </cols>
  <sheetData>
    <row r="1" spans="1:7" ht="19.5" customHeight="1">
      <c r="A1" s="97" t="s">
        <v>113</v>
      </c>
      <c r="B1" s="24"/>
      <c r="C1" s="24"/>
      <c r="D1" s="24"/>
      <c r="E1" s="28"/>
      <c r="F1" s="20"/>
      <c r="G1" s="9"/>
    </row>
    <row r="2" spans="1:7" ht="19.5" customHeight="1" thickBot="1">
      <c r="A2" s="24"/>
      <c r="B2" s="24"/>
      <c r="C2" s="24"/>
      <c r="D2" s="24"/>
      <c r="E2" s="28" t="s">
        <v>105</v>
      </c>
      <c r="F2" s="20"/>
      <c r="G2" s="9"/>
    </row>
    <row r="3" spans="1:5" ht="21.75" customHeight="1">
      <c r="A3" s="210"/>
      <c r="B3" s="137"/>
      <c r="C3" s="211"/>
      <c r="D3" s="73" t="s">
        <v>117</v>
      </c>
      <c r="E3" s="122" t="s">
        <v>118</v>
      </c>
    </row>
    <row r="4" spans="1:5" ht="21.75" customHeight="1">
      <c r="A4" s="145" t="s">
        <v>80</v>
      </c>
      <c r="B4" s="146"/>
      <c r="C4" s="147"/>
      <c r="D4" s="95">
        <v>117045</v>
      </c>
      <c r="E4" s="14">
        <v>120260</v>
      </c>
    </row>
    <row r="5" spans="1:5" ht="21.75" customHeight="1">
      <c r="A5" s="56"/>
      <c r="B5" s="131" t="s">
        <v>120</v>
      </c>
      <c r="C5" s="132"/>
      <c r="D5" s="53">
        <v>6266</v>
      </c>
      <c r="E5" s="123">
        <v>6266</v>
      </c>
    </row>
    <row r="6" spans="1:5" ht="21.75" customHeight="1">
      <c r="A6" s="56"/>
      <c r="B6" s="131" t="s">
        <v>24</v>
      </c>
      <c r="C6" s="132"/>
      <c r="D6" s="53"/>
      <c r="E6" s="123"/>
    </row>
    <row r="7" spans="1:5" ht="21.75" customHeight="1">
      <c r="A7" s="56"/>
      <c r="B7" s="33"/>
      <c r="C7" s="34" t="s">
        <v>81</v>
      </c>
      <c r="D7" s="53">
        <v>2263</v>
      </c>
      <c r="E7" s="123">
        <v>2468</v>
      </c>
    </row>
    <row r="8" spans="1:5" ht="21.75" customHeight="1">
      <c r="A8" s="56"/>
      <c r="B8" s="131" t="s">
        <v>82</v>
      </c>
      <c r="C8" s="132"/>
      <c r="D8" s="53"/>
      <c r="E8" s="123"/>
    </row>
    <row r="9" spans="1:5" ht="21.75" customHeight="1">
      <c r="A9" s="56"/>
      <c r="B9" s="33"/>
      <c r="C9" s="34" t="s">
        <v>83</v>
      </c>
      <c r="D9" s="53">
        <v>46854</v>
      </c>
      <c r="E9" s="123">
        <v>46854</v>
      </c>
    </row>
    <row r="10" spans="1:5" ht="21.75" customHeight="1">
      <c r="A10" s="56"/>
      <c r="B10" s="33"/>
      <c r="C10" s="34" t="s">
        <v>25</v>
      </c>
      <c r="D10" s="53">
        <v>63673</v>
      </c>
      <c r="E10" s="123">
        <v>66315</v>
      </c>
    </row>
    <row r="11" spans="1:5" ht="21.75" customHeight="1" thickBot="1">
      <c r="A11" s="58"/>
      <c r="B11" s="129" t="s">
        <v>90</v>
      </c>
      <c r="C11" s="130"/>
      <c r="D11" s="75">
        <v>59</v>
      </c>
      <c r="E11" s="124">
        <v>59</v>
      </c>
    </row>
    <row r="12" spans="1:7" ht="21.75" customHeight="1">
      <c r="A12" s="33"/>
      <c r="B12" s="33"/>
      <c r="C12" s="33"/>
      <c r="D12" s="51"/>
      <c r="E12" s="51"/>
      <c r="F12" s="12"/>
      <c r="G12" s="9"/>
    </row>
    <row r="13" spans="1:7" ht="19.5" customHeight="1" thickBot="1">
      <c r="A13" s="24" t="s">
        <v>29</v>
      </c>
      <c r="B13" s="26"/>
      <c r="C13" s="26"/>
      <c r="D13" s="26"/>
      <c r="E13" s="23"/>
      <c r="F13" s="9"/>
      <c r="G13" s="9"/>
    </row>
    <row r="14" spans="1:6" ht="21.75" customHeight="1">
      <c r="A14" s="133" t="s">
        <v>93</v>
      </c>
      <c r="B14" s="137"/>
      <c r="C14" s="211"/>
      <c r="D14" s="120" t="s">
        <v>116</v>
      </c>
      <c r="E14" s="74" t="s">
        <v>123</v>
      </c>
      <c r="F14" s="15"/>
    </row>
    <row r="15" spans="1:6" ht="21.75" customHeight="1">
      <c r="A15" s="223">
        <v>129475</v>
      </c>
      <c r="B15" s="223"/>
      <c r="C15" s="223"/>
      <c r="D15" s="95">
        <v>129548</v>
      </c>
      <c r="E15" s="96">
        <v>130265</v>
      </c>
      <c r="F15" s="13"/>
    </row>
    <row r="16" spans="1:6" ht="21.75" customHeight="1">
      <c r="A16" s="220">
        <v>6266</v>
      </c>
      <c r="B16" s="220"/>
      <c r="C16" s="220"/>
      <c r="D16" s="53">
        <v>6324</v>
      </c>
      <c r="E16" s="71">
        <v>7033</v>
      </c>
      <c r="F16" s="13"/>
    </row>
    <row r="17" spans="1:6" ht="21.75" customHeight="1">
      <c r="A17" s="222"/>
      <c r="B17" s="222"/>
      <c r="C17" s="222"/>
      <c r="D17" s="53"/>
      <c r="E17" s="71"/>
      <c r="F17" s="13"/>
    </row>
    <row r="18" spans="1:6" ht="21.75" customHeight="1">
      <c r="A18" s="220">
        <v>2468</v>
      </c>
      <c r="B18" s="220"/>
      <c r="C18" s="220"/>
      <c r="D18" s="53">
        <v>2468</v>
      </c>
      <c r="E18" s="71">
        <v>2468</v>
      </c>
      <c r="F18" s="13"/>
    </row>
    <row r="19" spans="1:6" ht="21.75" customHeight="1">
      <c r="A19" s="222"/>
      <c r="B19" s="222"/>
      <c r="C19" s="222"/>
      <c r="D19" s="53"/>
      <c r="E19" s="71"/>
      <c r="F19" s="13"/>
    </row>
    <row r="20" spans="1:6" ht="21.75" customHeight="1">
      <c r="A20" s="220">
        <v>54950</v>
      </c>
      <c r="B20" s="220"/>
      <c r="C20" s="220"/>
      <c r="D20" s="53">
        <v>54950</v>
      </c>
      <c r="E20" s="71">
        <v>54950</v>
      </c>
      <c r="F20" s="13"/>
    </row>
    <row r="21" spans="1:6" ht="21.75" customHeight="1">
      <c r="A21" s="220">
        <v>67861</v>
      </c>
      <c r="B21" s="220"/>
      <c r="C21" s="220"/>
      <c r="D21" s="53">
        <v>65806</v>
      </c>
      <c r="E21" s="71">
        <v>65814</v>
      </c>
      <c r="F21" s="13"/>
    </row>
    <row r="22" spans="1:6" ht="21.75" customHeight="1" thickBot="1">
      <c r="A22" s="221">
        <v>0</v>
      </c>
      <c r="B22" s="221"/>
      <c r="C22" s="221"/>
      <c r="D22" s="75">
        <v>0</v>
      </c>
      <c r="E22" s="72">
        <v>0</v>
      </c>
      <c r="F22" s="13"/>
    </row>
    <row r="23" spans="1:7" ht="19.5" customHeight="1">
      <c r="A23" s="24"/>
      <c r="B23" s="24"/>
      <c r="C23" s="24"/>
      <c r="D23" s="24"/>
      <c r="E23" s="28" t="s">
        <v>100</v>
      </c>
      <c r="F23" s="20"/>
      <c r="G23" s="9"/>
    </row>
    <row r="24" spans="1:6" ht="21.75" customHeight="1">
      <c r="A24" s="9"/>
      <c r="B24" s="9"/>
      <c r="C24" s="9"/>
      <c r="D24" s="9"/>
      <c r="E24" s="9"/>
      <c r="F24" s="9"/>
    </row>
  </sheetData>
  <sheetProtection/>
  <mergeCells count="15">
    <mergeCell ref="A15:C15"/>
    <mergeCell ref="A3:C3"/>
    <mergeCell ref="A4:C4"/>
    <mergeCell ref="B5:C5"/>
    <mergeCell ref="B6:C6"/>
    <mergeCell ref="B8:C8"/>
    <mergeCell ref="B11:C11"/>
    <mergeCell ref="A14:C14"/>
    <mergeCell ref="A21:C21"/>
    <mergeCell ref="A22:C22"/>
    <mergeCell ref="A16:C16"/>
    <mergeCell ref="A17:C17"/>
    <mergeCell ref="A18:C18"/>
    <mergeCell ref="A19:C19"/>
    <mergeCell ref="A20:C20"/>
  </mergeCells>
  <printOptions/>
  <pageMargins left="0.78740157480315" right="0.590551181102362" top="0.590551181102362" bottom="0.590551181102362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00814</cp:lastModifiedBy>
  <cp:lastPrinted>2010-12-22T08:08:25Z</cp:lastPrinted>
  <dcterms:created xsi:type="dcterms:W3CDTF">2008-04-26T03:17:28Z</dcterms:created>
  <dcterms:modified xsi:type="dcterms:W3CDTF">2010-12-27T07:22:26Z</dcterms:modified>
  <cp:category/>
  <cp:version/>
  <cp:contentType/>
  <cp:contentStatus/>
</cp:coreProperties>
</file>