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5" yWindow="60" windowWidth="12525" windowHeight="11640" tabRatio="728" activeTab="0"/>
  </bookViews>
  <sheets>
    <sheet name="112,113" sheetId="1" r:id="rId1"/>
    <sheet name="114,115" sheetId="2" r:id="rId2"/>
    <sheet name="116,117" sheetId="3" r:id="rId3"/>
    <sheet name="118,119" sheetId="4" r:id="rId4"/>
    <sheet name="120" sheetId="5" r:id="rId5"/>
  </sheets>
  <definedNames>
    <definedName name="_xlnm.Print_Area" localSheetId="1">'114,115'!$A$1:$M$23</definedName>
    <definedName name="_xlnm.Print_Area" localSheetId="2">'116,117'!$A$1:$AS$36</definedName>
    <definedName name="_xlnm.Print_Area" localSheetId="3">'118,119'!$A$1:$M$36</definedName>
    <definedName name="_xlnm.Print_Area" localSheetId="4">'120'!$A$1:$E$23</definedName>
  </definedNames>
  <calcPr fullCalcOnLoad="1"/>
</workbook>
</file>

<file path=xl/sharedStrings.xml><?xml version="1.0" encoding="utf-8"?>
<sst xmlns="http://schemas.openxmlformats.org/spreadsheetml/2006/main" count="330" uniqueCount="125">
  <si>
    <t>決　算　額</t>
  </si>
  <si>
    <t>構成比</t>
  </si>
  <si>
    <t>総　　　　　　　　　額</t>
  </si>
  <si>
    <t>株式等譲渡所得割交付金</t>
  </si>
  <si>
    <t>地方消費税交付金</t>
  </si>
  <si>
    <t>特別地方消費税交付金</t>
  </si>
  <si>
    <t>自動車取得税交付金</t>
  </si>
  <si>
    <t>地方特例交付税</t>
  </si>
  <si>
    <t>交通安全対策特別交付金</t>
  </si>
  <si>
    <t>分担金・負担金</t>
  </si>
  <si>
    <t>投資・出資金・貸付金</t>
  </si>
  <si>
    <t>前年度繰上充用金</t>
  </si>
  <si>
    <t>普通建設事業費</t>
  </si>
  <si>
    <t>失業対策事業費</t>
  </si>
  <si>
    <t>普　　　通
交　付　税</t>
  </si>
  <si>
    <t>財政力指数
（B）
（A）</t>
  </si>
  <si>
    <t>普　通　会　計　の　決　算</t>
  </si>
  <si>
    <t>町　　　税　　　負　　　担</t>
  </si>
  <si>
    <t>1世帯当たり</t>
  </si>
  <si>
    <t>1人当たり</t>
  </si>
  <si>
    <t>町民税（個人）</t>
  </si>
  <si>
    <t>町民税（法人）</t>
  </si>
  <si>
    <t>市町村たばこ税</t>
  </si>
  <si>
    <t>特別土地保有税</t>
  </si>
  <si>
    <t>その他の行政機関</t>
  </si>
  <si>
    <t>その他の施設</t>
  </si>
  <si>
    <t>－</t>
  </si>
  <si>
    <t>平成16年度</t>
  </si>
  <si>
    <t>平成17年度</t>
  </si>
  <si>
    <t>平成18年度</t>
  </si>
  <si>
    <t>（上表の続き）</t>
  </si>
  <si>
    <t>総額</t>
  </si>
  <si>
    <t>地方税</t>
  </si>
  <si>
    <t>地方譲与税</t>
  </si>
  <si>
    <t>利子割交付金</t>
  </si>
  <si>
    <t>配当割交付金</t>
  </si>
  <si>
    <t>地方交付金</t>
  </si>
  <si>
    <t>普通</t>
  </si>
  <si>
    <t>特別</t>
  </si>
  <si>
    <t>使用料</t>
  </si>
  <si>
    <t>手数料</t>
  </si>
  <si>
    <t>国庫支出金</t>
  </si>
  <si>
    <t>県支出金</t>
  </si>
  <si>
    <t>財産収入</t>
  </si>
  <si>
    <t>寄附金</t>
  </si>
  <si>
    <t>繰入金</t>
  </si>
  <si>
    <t>繰越金</t>
  </si>
  <si>
    <t>諸収入</t>
  </si>
  <si>
    <t>地方債</t>
  </si>
  <si>
    <t>12　財　　　政</t>
  </si>
  <si>
    <t>補助費等</t>
  </si>
  <si>
    <t>繰出金</t>
  </si>
  <si>
    <t>人件費</t>
  </si>
  <si>
    <t>うち職員給</t>
  </si>
  <si>
    <t>扶助費</t>
  </si>
  <si>
    <t>公債費</t>
  </si>
  <si>
    <t>物件費</t>
  </si>
  <si>
    <t>維持補修費</t>
  </si>
  <si>
    <t>積立金</t>
  </si>
  <si>
    <t>うち補助</t>
  </si>
  <si>
    <t>うち単独</t>
  </si>
  <si>
    <t>災害復旧事業費</t>
  </si>
  <si>
    <t>資料：地方財政状況調査</t>
  </si>
  <si>
    <t>諸支出金</t>
  </si>
  <si>
    <t>議会費</t>
  </si>
  <si>
    <t>総務費</t>
  </si>
  <si>
    <t>民生費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</si>
  <si>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</si>
  <si>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</si>
  <si>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</si>
  <si>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</si>
  <si>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</si>
  <si>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</si>
  <si>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</si>
  <si>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基準財政
需 要 額
（A）</t>
  </si>
  <si>
    <t>現年課税分</t>
  </si>
  <si>
    <t>普通税</t>
  </si>
  <si>
    <t>入湯税</t>
  </si>
  <si>
    <t>軽自動車税</t>
  </si>
  <si>
    <t>目的税</t>
  </si>
  <si>
    <t>都市計画税</t>
  </si>
  <si>
    <t>総数</t>
  </si>
  <si>
    <t>消防施設</t>
  </si>
  <si>
    <t>公共用財産</t>
  </si>
  <si>
    <t>学校</t>
  </si>
  <si>
    <t>墓地</t>
  </si>
  <si>
    <t>用悪水路</t>
  </si>
  <si>
    <t>溜池</t>
  </si>
  <si>
    <t>農地</t>
  </si>
  <si>
    <t>山林</t>
  </si>
  <si>
    <t>宅地</t>
  </si>
  <si>
    <t>その他</t>
  </si>
  <si>
    <t>決算額</t>
  </si>
  <si>
    <t>平成19年度</t>
  </si>
  <si>
    <t>平成19年度</t>
  </si>
  <si>
    <t>単位：千円</t>
  </si>
  <si>
    <t>構成比</t>
  </si>
  <si>
    <t>資料：地方財政状況調査</t>
  </si>
  <si>
    <t>公債費比率</t>
  </si>
  <si>
    <t>資料：財政課</t>
  </si>
  <si>
    <t>決　算　額</t>
  </si>
  <si>
    <t>資料：財政課</t>
  </si>
  <si>
    <t>衛生費</t>
  </si>
  <si>
    <t>基準財政
収 入 額
（B）</t>
  </si>
  <si>
    <t>－</t>
  </si>
  <si>
    <t>総額</t>
  </si>
  <si>
    <t>単位：㎡</t>
  </si>
  <si>
    <t>（1） 普通会計決算額（歳入）</t>
  </si>
  <si>
    <t>（2） 普通会計性質別決算額（歳出）</t>
  </si>
  <si>
    <t>（3） 普通会計目的別決算額（歳出）</t>
  </si>
  <si>
    <t>（4） 財政力</t>
  </si>
  <si>
    <t>（5） 町費負担の状況</t>
  </si>
  <si>
    <t>（6） 町税の内訳</t>
  </si>
  <si>
    <t>（7） 公有財産（土地）</t>
  </si>
  <si>
    <t>（8） 公有財産（建物）</t>
  </si>
  <si>
    <t>千円</t>
  </si>
  <si>
    <t>％</t>
  </si>
  <si>
    <t>平成20年度</t>
  </si>
  <si>
    <t>平成17年度</t>
  </si>
  <si>
    <t>平成18年度</t>
  </si>
  <si>
    <t>庁舎</t>
  </si>
  <si>
    <t>平成16年度</t>
  </si>
  <si>
    <t>庁舎</t>
  </si>
  <si>
    <t>注 総人口、世帯は各年度末3月31日現在</t>
  </si>
  <si>
    <t>固定資産税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</si>
</sst>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"/>
    <numFmt numFmtId="178" formatCode="0.0_ "/>
    <numFmt numFmtId="179" formatCode="#,##0.0;[Red]\-#,##0.0"/>
    <numFmt numFmtId="180" formatCode="#,##0.0_);[Red]\(#,##0.0\)"/>
    <numFmt numFmtId="181" formatCode="#,##0.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20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33">
    <xf numFmtId="0" fontId="0" fillId="0" borderId="0" xfId="0" applyAlignment="1">
      <alignment wrapText="1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horizontal="distributed" vertical="center" wrapText="1"/>
    </xf>
    <xf numFmtId="38" fontId="4" fillId="0" borderId="0" xfId="49" applyFont="1" applyAlignment="1">
      <alignment vertical="center" wrapText="1"/>
    </xf>
    <xf numFmtId="38" fontId="4" fillId="0" borderId="0" xfId="49" applyFont="1" applyAlignment="1">
      <alignment horizontal="right" vertical="center" wrapText="1" indent="1"/>
    </xf>
    <xf numFmtId="0" fontId="4" fillId="0" borderId="0" xfId="0" applyFont="1" applyAlignment="1">
      <alignment horizontal="right" vertical="center" wrapText="1" indent="1"/>
    </xf>
    <xf numFmtId="0" fontId="4" fillId="0" borderId="0" xfId="0" applyNumberFormat="1" applyFont="1" applyBorder="1" applyAlignment="1">
      <alignment horizontal="right" vertical="center" wrapText="1" indent="1"/>
    </xf>
    <xf numFmtId="38" fontId="4" fillId="0" borderId="0" xfId="49" applyFont="1" applyBorder="1" applyAlignment="1">
      <alignment horizontal="right" vertical="center" wrapText="1" indent="1"/>
    </xf>
    <xf numFmtId="0" fontId="4" fillId="0" borderId="0" xfId="0" applyFont="1" applyBorder="1" applyAlignment="1">
      <alignment horizontal="right" vertical="center" wrapText="1" indent="1"/>
    </xf>
    <xf numFmtId="0" fontId="4" fillId="0" borderId="0" xfId="0" applyFont="1" applyBorder="1" applyAlignment="1">
      <alignment vertical="center" wrapText="1"/>
    </xf>
    <xf numFmtId="38" fontId="4" fillId="0" borderId="0" xfId="49" applyFont="1" applyBorder="1" applyAlignment="1">
      <alignment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right" vertical="center" wrapText="1"/>
    </xf>
    <xf numFmtId="38" fontId="4" fillId="0" borderId="0" xfId="49" applyFont="1" applyBorder="1" applyAlignment="1">
      <alignment horizontal="right" vertical="center" wrapText="1" indent="3"/>
    </xf>
    <xf numFmtId="176" fontId="4" fillId="0" borderId="0" xfId="0" applyNumberFormat="1" applyFont="1" applyBorder="1" applyAlignment="1">
      <alignment horizontal="right" vertical="center" wrapText="1" indent="3"/>
    </xf>
    <xf numFmtId="0" fontId="4" fillId="0" borderId="0" xfId="0" applyFont="1" applyBorder="1" applyAlignment="1">
      <alignment horizontal="center" vertical="center" wrapText="1"/>
    </xf>
    <xf numFmtId="38" fontId="4" fillId="0" borderId="0" xfId="49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38" fontId="6" fillId="0" borderId="0" xfId="49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/>
    </xf>
    <xf numFmtId="38" fontId="6" fillId="0" borderId="0" xfId="49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38" fontId="6" fillId="0" borderId="0" xfId="49" applyFont="1" applyBorder="1" applyAlignment="1">
      <alignment horizontal="right" vertical="center" wrapText="1" indent="1"/>
    </xf>
    <xf numFmtId="0" fontId="6" fillId="0" borderId="0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38" fontId="6" fillId="0" borderId="12" xfId="49" applyFont="1" applyBorder="1" applyAlignment="1">
      <alignment horizontal="distributed" vertical="center" indent="1"/>
    </xf>
    <xf numFmtId="0" fontId="6" fillId="0" borderId="12" xfId="0" applyFont="1" applyBorder="1" applyAlignment="1">
      <alignment horizontal="distributed" vertical="center" indent="1"/>
    </xf>
    <xf numFmtId="0" fontId="6" fillId="0" borderId="0" xfId="0" applyFont="1" applyBorder="1" applyAlignment="1">
      <alignment horizontal="distributed" vertical="center" wrapText="1"/>
    </xf>
    <xf numFmtId="0" fontId="6" fillId="0" borderId="13" xfId="0" applyFont="1" applyBorder="1" applyAlignment="1">
      <alignment horizontal="distributed" vertical="center" wrapText="1"/>
    </xf>
    <xf numFmtId="177" fontId="6" fillId="0" borderId="0" xfId="0" applyNumberFormat="1" applyFont="1" applyBorder="1" applyAlignment="1">
      <alignment horizontal="right" vertical="center" wrapText="1" inden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right" vertical="center" wrapText="1" inden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horizontal="right" vertical="center" wrapText="1" indent="1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distributed" vertical="center"/>
    </xf>
    <xf numFmtId="38" fontId="6" fillId="0" borderId="0" xfId="49" applyFont="1" applyBorder="1" applyAlignment="1">
      <alignment horizontal="right" vertical="center" indent="2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/>
    </xf>
    <xf numFmtId="38" fontId="6" fillId="0" borderId="0" xfId="49" applyFont="1" applyBorder="1" applyAlignment="1">
      <alignment horizontal="center" vertical="center"/>
    </xf>
    <xf numFmtId="177" fontId="6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 vertical="center"/>
    </xf>
    <xf numFmtId="38" fontId="6" fillId="0" borderId="0" xfId="49" applyFont="1" applyBorder="1" applyAlignment="1">
      <alignment horizontal="right" vertical="center" wrapText="1" indent="2"/>
    </xf>
    <xf numFmtId="0" fontId="6" fillId="0" borderId="0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176" fontId="6" fillId="0" borderId="14" xfId="0" applyNumberFormat="1" applyFont="1" applyBorder="1" applyAlignment="1">
      <alignment horizontal="right" vertical="center" wrapText="1" indent="4"/>
    </xf>
    <xf numFmtId="38" fontId="6" fillId="0" borderId="0" xfId="49" applyFont="1" applyBorder="1" applyAlignment="1">
      <alignment horizontal="right" vertical="center" wrapText="1" indent="4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distributed" vertical="center" indent="1"/>
    </xf>
    <xf numFmtId="0" fontId="6" fillId="0" borderId="17" xfId="0" applyFont="1" applyBorder="1" applyAlignment="1">
      <alignment horizontal="distributed" vertical="center" wrapText="1"/>
    </xf>
    <xf numFmtId="177" fontId="6" fillId="0" borderId="18" xfId="0" applyNumberFormat="1" applyFont="1" applyBorder="1" applyAlignment="1">
      <alignment horizontal="right" vertical="center" wrapText="1" indent="1"/>
    </xf>
    <xf numFmtId="0" fontId="6" fillId="0" borderId="19" xfId="0" applyFont="1" applyBorder="1" applyAlignment="1">
      <alignment horizontal="distributed" vertical="center" wrapText="1"/>
    </xf>
    <xf numFmtId="0" fontId="6" fillId="0" borderId="20" xfId="0" applyFont="1" applyBorder="1" applyAlignment="1">
      <alignment horizontal="distributed" vertical="center" wrapText="1"/>
    </xf>
    <xf numFmtId="177" fontId="6" fillId="0" borderId="21" xfId="0" applyNumberFormat="1" applyFont="1" applyBorder="1" applyAlignment="1">
      <alignment horizontal="right" vertical="center" wrapText="1" indent="1"/>
    </xf>
    <xf numFmtId="38" fontId="6" fillId="0" borderId="21" xfId="49" applyFont="1" applyBorder="1" applyAlignment="1">
      <alignment horizontal="right" vertical="center" wrapText="1" indent="1"/>
    </xf>
    <xf numFmtId="177" fontId="6" fillId="0" borderId="22" xfId="0" applyNumberFormat="1" applyFont="1" applyBorder="1" applyAlignment="1">
      <alignment horizontal="right" vertical="center" wrapText="1" indent="1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right" vertical="center" wrapText="1" indent="1"/>
    </xf>
    <xf numFmtId="0" fontId="6" fillId="0" borderId="18" xfId="0" applyFont="1" applyBorder="1" applyAlignment="1">
      <alignment horizontal="right" vertical="center" wrapText="1" indent="1"/>
    </xf>
    <xf numFmtId="0" fontId="6" fillId="0" borderId="21" xfId="0" applyFont="1" applyBorder="1" applyAlignment="1">
      <alignment horizontal="right" vertical="center" wrapText="1" indent="1"/>
    </xf>
    <xf numFmtId="0" fontId="6" fillId="0" borderId="22" xfId="0" applyFont="1" applyBorder="1" applyAlignment="1">
      <alignment horizontal="right" vertical="center" wrapText="1" indent="1"/>
    </xf>
    <xf numFmtId="0" fontId="6" fillId="0" borderId="0" xfId="0" applyFont="1" applyBorder="1" applyAlignment="1">
      <alignment horizontal="left" vertical="center" wrapText="1"/>
    </xf>
    <xf numFmtId="0" fontId="6" fillId="0" borderId="21" xfId="0" applyFont="1" applyBorder="1" applyAlignment="1">
      <alignment vertical="center" wrapText="1"/>
    </xf>
    <xf numFmtId="38" fontId="6" fillId="0" borderId="21" xfId="49" applyFont="1" applyBorder="1" applyAlignment="1">
      <alignment horizontal="right" vertical="center" wrapText="1" indent="2"/>
    </xf>
    <xf numFmtId="0" fontId="6" fillId="0" borderId="21" xfId="0" applyNumberFormat="1" applyFont="1" applyBorder="1" applyAlignment="1">
      <alignment horizontal="right" vertical="center" wrapText="1" indent="1"/>
    </xf>
    <xf numFmtId="0" fontId="6" fillId="0" borderId="23" xfId="0" applyFont="1" applyBorder="1" applyAlignment="1">
      <alignment horizontal="center" vertical="center" wrapText="1"/>
    </xf>
    <xf numFmtId="38" fontId="6" fillId="0" borderId="18" xfId="49" applyFont="1" applyBorder="1" applyAlignment="1">
      <alignment horizontal="right" vertical="center" wrapText="1" indent="4"/>
    </xf>
    <xf numFmtId="176" fontId="6" fillId="0" borderId="24" xfId="0" applyNumberFormat="1" applyFont="1" applyBorder="1" applyAlignment="1">
      <alignment horizontal="right" vertical="center" wrapText="1" indent="4"/>
    </xf>
    <xf numFmtId="38" fontId="6" fillId="0" borderId="22" xfId="49" applyFont="1" applyBorder="1" applyAlignment="1">
      <alignment horizontal="right" vertical="center" wrapText="1" indent="4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38" fontId="6" fillId="0" borderId="21" xfId="49" applyFont="1" applyBorder="1" applyAlignment="1">
      <alignment horizontal="right" vertical="center" wrapText="1" indent="4"/>
    </xf>
    <xf numFmtId="178" fontId="6" fillId="0" borderId="18" xfId="0" applyNumberFormat="1" applyFont="1" applyBorder="1" applyAlignment="1">
      <alignment horizontal="right" vertical="center" wrapText="1" indent="1"/>
    </xf>
    <xf numFmtId="177" fontId="6" fillId="0" borderId="0" xfId="0" applyNumberFormat="1" applyFont="1" applyBorder="1" applyAlignment="1">
      <alignment horizontal="right" vertical="center" indent="1"/>
    </xf>
    <xf numFmtId="177" fontId="6" fillId="0" borderId="0" xfId="0" applyNumberFormat="1" applyFont="1" applyBorder="1" applyAlignment="1">
      <alignment horizontal="right" vertical="center"/>
    </xf>
    <xf numFmtId="0" fontId="6" fillId="0" borderId="0" xfId="0" applyNumberFormat="1" applyFont="1" applyBorder="1" applyAlignment="1">
      <alignment vertical="center"/>
    </xf>
    <xf numFmtId="0" fontId="6" fillId="0" borderId="28" xfId="0" applyFont="1" applyBorder="1" applyAlignment="1">
      <alignment vertical="center" wrapText="1"/>
    </xf>
    <xf numFmtId="0" fontId="6" fillId="0" borderId="29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180" fontId="6" fillId="0" borderId="18" xfId="0" applyNumberFormat="1" applyFont="1" applyBorder="1" applyAlignment="1">
      <alignment horizontal="right" vertical="center" wrapText="1" indent="1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horizontal="distributed" vertical="center"/>
    </xf>
    <xf numFmtId="177" fontId="6" fillId="0" borderId="21" xfId="0" applyNumberFormat="1" applyFont="1" applyBorder="1" applyAlignment="1">
      <alignment horizontal="right" vertical="center" indent="1"/>
    </xf>
    <xf numFmtId="38" fontId="6" fillId="0" borderId="21" xfId="49" applyFont="1" applyBorder="1" applyAlignment="1">
      <alignment horizontal="right" vertical="center" indent="2"/>
    </xf>
    <xf numFmtId="180" fontId="6" fillId="0" borderId="22" xfId="0" applyNumberFormat="1" applyFont="1" applyBorder="1" applyAlignment="1">
      <alignment horizontal="right" vertical="center" wrapText="1" indent="1"/>
    </xf>
    <xf numFmtId="177" fontId="4" fillId="0" borderId="30" xfId="0" applyNumberFormat="1" applyFont="1" applyBorder="1" applyAlignment="1">
      <alignment horizontal="right" vertical="center" wrapText="1" indent="1"/>
    </xf>
    <xf numFmtId="38" fontId="4" fillId="0" borderId="30" xfId="49" applyFont="1" applyBorder="1" applyAlignment="1">
      <alignment horizontal="right" vertical="center" wrapText="1" indent="1"/>
    </xf>
    <xf numFmtId="177" fontId="4" fillId="0" borderId="31" xfId="0" applyNumberFormat="1" applyFont="1" applyBorder="1" applyAlignment="1">
      <alignment horizontal="right" vertical="center" wrapText="1" indent="1"/>
    </xf>
    <xf numFmtId="0" fontId="4" fillId="0" borderId="30" xfId="0" applyFont="1" applyBorder="1" applyAlignment="1">
      <alignment horizontal="right" vertical="center" wrapText="1" indent="1"/>
    </xf>
    <xf numFmtId="0" fontId="4" fillId="0" borderId="31" xfId="0" applyFont="1" applyBorder="1" applyAlignment="1">
      <alignment horizontal="right" vertical="center" wrapText="1" indent="1"/>
    </xf>
    <xf numFmtId="38" fontId="4" fillId="0" borderId="0" xfId="49" applyFont="1" applyBorder="1" applyAlignment="1">
      <alignment horizontal="right" vertical="center" wrapText="1" indent="2"/>
    </xf>
    <xf numFmtId="176" fontId="4" fillId="0" borderId="32" xfId="0" applyNumberFormat="1" applyFont="1" applyBorder="1" applyAlignment="1">
      <alignment horizontal="right" vertical="center" wrapText="1" indent="4"/>
    </xf>
    <xf numFmtId="38" fontId="4" fillId="0" borderId="30" xfId="49" applyFont="1" applyBorder="1" applyAlignment="1">
      <alignment horizontal="right" vertical="center" wrapText="1" indent="4"/>
    </xf>
    <xf numFmtId="38" fontId="4" fillId="0" borderId="31" xfId="49" applyFont="1" applyBorder="1" applyAlignment="1">
      <alignment horizontal="right" vertical="center" wrapText="1" indent="4"/>
    </xf>
    <xf numFmtId="0" fontId="7" fillId="0" borderId="0" xfId="0" applyFont="1" applyBorder="1" applyAlignment="1">
      <alignment horizontal="left" vertical="center"/>
    </xf>
    <xf numFmtId="0" fontId="4" fillId="0" borderId="33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right" vertical="center" wrapText="1"/>
    </xf>
    <xf numFmtId="0" fontId="6" fillId="0" borderId="3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indent="1"/>
    </xf>
    <xf numFmtId="38" fontId="4" fillId="0" borderId="0" xfId="49" applyFont="1" applyBorder="1" applyAlignment="1">
      <alignment horizontal="right" vertical="center" indent="2"/>
    </xf>
    <xf numFmtId="0" fontId="4" fillId="0" borderId="18" xfId="0" applyFont="1" applyBorder="1" applyAlignment="1">
      <alignment horizontal="right" vertical="center" wrapText="1" indent="1"/>
    </xf>
    <xf numFmtId="0" fontId="0" fillId="0" borderId="34" xfId="0" applyBorder="1" applyAlignment="1">
      <alignment vertical="center" wrapText="1"/>
    </xf>
    <xf numFmtId="0" fontId="6" fillId="0" borderId="30" xfId="0" applyFont="1" applyBorder="1" applyAlignment="1">
      <alignment horizontal="right" vertical="center"/>
    </xf>
    <xf numFmtId="0" fontId="6" fillId="0" borderId="31" xfId="0" applyFont="1" applyBorder="1" applyAlignment="1">
      <alignment horizontal="right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right" vertical="center" wrapText="1"/>
    </xf>
    <xf numFmtId="178" fontId="6" fillId="0" borderId="22" xfId="0" applyNumberFormat="1" applyFont="1" applyBorder="1" applyAlignment="1">
      <alignment horizontal="right" vertical="center" wrapText="1" indent="1"/>
    </xf>
    <xf numFmtId="178" fontId="6" fillId="0" borderId="0" xfId="0" applyNumberFormat="1" applyFont="1" applyBorder="1" applyAlignment="1">
      <alignment horizontal="right" vertical="center" wrapText="1" indent="1"/>
    </xf>
    <xf numFmtId="178" fontId="6" fillId="0" borderId="21" xfId="0" applyNumberFormat="1" applyFont="1" applyBorder="1" applyAlignment="1">
      <alignment horizontal="right" vertical="center" wrapText="1" indent="1"/>
    </xf>
    <xf numFmtId="180" fontId="6" fillId="0" borderId="0" xfId="0" applyNumberFormat="1" applyFont="1" applyBorder="1" applyAlignment="1">
      <alignment horizontal="right" vertical="center" wrapText="1" indent="1"/>
    </xf>
    <xf numFmtId="180" fontId="6" fillId="0" borderId="21" xfId="0" applyNumberFormat="1" applyFont="1" applyBorder="1" applyAlignment="1">
      <alignment horizontal="right" vertical="center" wrapText="1" indent="1"/>
    </xf>
    <xf numFmtId="0" fontId="6" fillId="0" borderId="10" xfId="0" applyFont="1" applyBorder="1" applyAlignment="1">
      <alignment horizontal="center" vertical="center"/>
    </xf>
    <xf numFmtId="181" fontId="6" fillId="0" borderId="18" xfId="0" applyNumberFormat="1" applyFont="1" applyBorder="1" applyAlignment="1">
      <alignment horizontal="right" vertical="center" wrapText="1" indent="1"/>
    </xf>
    <xf numFmtId="0" fontId="6" fillId="0" borderId="10" xfId="0" applyFont="1" applyBorder="1" applyAlignment="1">
      <alignment horizontal="distributed" vertical="center" inden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distributed" vertical="center" wrapText="1"/>
    </xf>
    <xf numFmtId="0" fontId="6" fillId="0" borderId="13" xfId="0" applyFont="1" applyBorder="1" applyAlignment="1">
      <alignment horizontal="distributed" vertical="center" wrapText="1"/>
    </xf>
    <xf numFmtId="0" fontId="0" fillId="0" borderId="38" xfId="0" applyBorder="1" applyAlignment="1">
      <alignment horizontal="center" vertical="center" wrapText="1"/>
    </xf>
    <xf numFmtId="38" fontId="6" fillId="0" borderId="0" xfId="49" applyFont="1" applyBorder="1" applyAlignment="1">
      <alignment horizontal="right" vertical="center" wrapText="1" indent="1"/>
    </xf>
    <xf numFmtId="0" fontId="6" fillId="0" borderId="0" xfId="0" applyFont="1" applyBorder="1" applyAlignment="1">
      <alignment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distributed" vertical="center" wrapText="1"/>
    </xf>
    <xf numFmtId="0" fontId="4" fillId="0" borderId="30" xfId="0" applyFont="1" applyBorder="1" applyAlignment="1">
      <alignment horizontal="distributed" vertical="center" wrapText="1"/>
    </xf>
    <xf numFmtId="0" fontId="4" fillId="0" borderId="34" xfId="0" applyFont="1" applyBorder="1" applyAlignment="1">
      <alignment horizontal="distributed" vertical="center" wrapText="1"/>
    </xf>
    <xf numFmtId="0" fontId="6" fillId="0" borderId="21" xfId="0" applyFont="1" applyBorder="1" applyAlignment="1">
      <alignment horizontal="distributed" vertical="center" wrapText="1"/>
    </xf>
    <xf numFmtId="0" fontId="6" fillId="0" borderId="20" xfId="0" applyFont="1" applyBorder="1" applyAlignment="1">
      <alignment horizontal="distributed" vertical="center" wrapText="1"/>
    </xf>
    <xf numFmtId="0" fontId="6" fillId="0" borderId="37" xfId="0" applyFont="1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6" fillId="0" borderId="36" xfId="0" applyFont="1" applyBorder="1" applyAlignment="1">
      <alignment vertical="center" wrapText="1"/>
    </xf>
    <xf numFmtId="38" fontId="6" fillId="0" borderId="21" xfId="49" applyFont="1" applyBorder="1" applyAlignment="1">
      <alignment horizontal="right" vertical="center" wrapText="1" indent="1"/>
    </xf>
    <xf numFmtId="38" fontId="6" fillId="0" borderId="22" xfId="49" applyFont="1" applyBorder="1" applyAlignment="1">
      <alignment horizontal="right" vertical="center" wrapText="1" inden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38" fontId="6" fillId="0" borderId="24" xfId="49" applyFont="1" applyBorder="1" applyAlignment="1">
      <alignment horizontal="right" vertical="center" wrapText="1" indent="1"/>
    </xf>
    <xf numFmtId="38" fontId="6" fillId="0" borderId="21" xfId="0" applyNumberFormat="1" applyFont="1" applyBorder="1" applyAlignment="1">
      <alignment horizontal="right" vertical="center" wrapText="1" indent="1"/>
    </xf>
    <xf numFmtId="0" fontId="6" fillId="0" borderId="21" xfId="0" applyNumberFormat="1" applyFont="1" applyBorder="1" applyAlignment="1">
      <alignment horizontal="right" vertical="center" wrapText="1" indent="1"/>
    </xf>
    <xf numFmtId="0" fontId="6" fillId="0" borderId="20" xfId="0" applyNumberFormat="1" applyFont="1" applyBorder="1" applyAlignment="1">
      <alignment horizontal="center" vertical="center" wrapText="1"/>
    </xf>
    <xf numFmtId="38" fontId="6" fillId="0" borderId="24" xfId="49" applyFont="1" applyBorder="1" applyAlignment="1">
      <alignment horizontal="center" vertical="center" wrapText="1"/>
    </xf>
    <xf numFmtId="38" fontId="6" fillId="0" borderId="21" xfId="49" applyFont="1" applyBorder="1" applyAlignment="1">
      <alignment horizontal="center" vertical="center" wrapText="1"/>
    </xf>
    <xf numFmtId="177" fontId="6" fillId="0" borderId="21" xfId="0" applyNumberFormat="1" applyFont="1" applyBorder="1" applyAlignment="1">
      <alignment horizontal="center" vertical="center" wrapText="1"/>
    </xf>
    <xf numFmtId="177" fontId="6" fillId="0" borderId="22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38" fontId="6" fillId="0" borderId="14" xfId="49" applyFont="1" applyBorder="1" applyAlignment="1">
      <alignment horizontal="center" vertical="center" wrapText="1"/>
    </xf>
    <xf numFmtId="38" fontId="6" fillId="0" borderId="0" xfId="49" applyFont="1" applyBorder="1" applyAlignment="1">
      <alignment horizontal="center" vertical="center" wrapText="1"/>
    </xf>
    <xf numFmtId="0" fontId="6" fillId="0" borderId="42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left" vertical="center" wrapText="1"/>
    </xf>
    <xf numFmtId="177" fontId="6" fillId="0" borderId="0" xfId="0" applyNumberFormat="1" applyFont="1" applyBorder="1" applyAlignment="1">
      <alignment horizontal="center" vertical="center" wrapText="1"/>
    </xf>
    <xf numFmtId="177" fontId="6" fillId="0" borderId="18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right" vertical="center" wrapText="1" indent="1"/>
    </xf>
    <xf numFmtId="38" fontId="6" fillId="0" borderId="14" xfId="49" applyFont="1" applyBorder="1" applyAlignment="1">
      <alignment horizontal="right" vertical="center" wrapText="1" indent="1"/>
    </xf>
    <xf numFmtId="38" fontId="6" fillId="0" borderId="0" xfId="0" applyNumberFormat="1" applyFont="1" applyBorder="1" applyAlignment="1">
      <alignment horizontal="right" vertical="center" wrapText="1" indent="1"/>
    </xf>
    <xf numFmtId="0" fontId="6" fillId="0" borderId="18" xfId="0" applyNumberFormat="1" applyFont="1" applyBorder="1" applyAlignment="1">
      <alignment horizontal="right" vertical="center" wrapText="1" indent="1"/>
    </xf>
    <xf numFmtId="38" fontId="6" fillId="0" borderId="18" xfId="49" applyFont="1" applyBorder="1" applyAlignment="1">
      <alignment horizontal="right" vertical="center" wrapText="1" indent="1"/>
    </xf>
    <xf numFmtId="0" fontId="6" fillId="0" borderId="26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43" xfId="0" applyFont="1" applyBorder="1" applyAlignment="1">
      <alignment vertical="center"/>
    </xf>
    <xf numFmtId="0" fontId="6" fillId="0" borderId="4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distributed" vertical="center"/>
    </xf>
    <xf numFmtId="0" fontId="0" fillId="0" borderId="13" xfId="0" applyBorder="1" applyAlignment="1">
      <alignment vertical="center" wrapText="1"/>
    </xf>
    <xf numFmtId="0" fontId="6" fillId="0" borderId="32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6" fillId="0" borderId="32" xfId="0" applyFont="1" applyBorder="1" applyAlignment="1">
      <alignment horizontal="right" vertical="center" wrapText="1"/>
    </xf>
    <xf numFmtId="0" fontId="0" fillId="0" borderId="30" xfId="0" applyBorder="1" applyAlignment="1">
      <alignment horizontal="right" vertical="center" wrapText="1"/>
    </xf>
    <xf numFmtId="0" fontId="6" fillId="0" borderId="30" xfId="0" applyFont="1" applyBorder="1" applyAlignment="1">
      <alignment horizontal="right" vertical="center" wrapText="1"/>
    </xf>
    <xf numFmtId="0" fontId="0" fillId="0" borderId="31" xfId="0" applyBorder="1" applyAlignment="1">
      <alignment horizontal="right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center" vertical="center" wrapText="1"/>
    </xf>
    <xf numFmtId="38" fontId="6" fillId="0" borderId="14" xfId="49" applyFont="1" applyBorder="1" applyAlignment="1">
      <alignment horizontal="right" vertical="center" wrapText="1" indent="5"/>
    </xf>
    <xf numFmtId="38" fontId="6" fillId="0" borderId="0" xfId="49" applyFont="1" applyBorder="1" applyAlignment="1">
      <alignment horizontal="right" vertical="center" wrapText="1" indent="5"/>
    </xf>
    <xf numFmtId="0" fontId="6" fillId="0" borderId="1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 wrapText="1"/>
    </xf>
    <xf numFmtId="0" fontId="6" fillId="0" borderId="38" xfId="0" applyFont="1" applyBorder="1" applyAlignment="1">
      <alignment vertical="center" wrapText="1"/>
    </xf>
    <xf numFmtId="38" fontId="4" fillId="0" borderId="30" xfId="49" applyFont="1" applyBorder="1" applyAlignment="1">
      <alignment horizontal="right" vertical="center" wrapText="1" indent="5"/>
    </xf>
    <xf numFmtId="38" fontId="4" fillId="0" borderId="31" xfId="49" applyFont="1" applyBorder="1" applyAlignment="1">
      <alignment horizontal="right" vertical="center" wrapText="1" indent="5"/>
    </xf>
    <xf numFmtId="38" fontId="6" fillId="0" borderId="18" xfId="49" applyFont="1" applyBorder="1" applyAlignment="1">
      <alignment horizontal="right" vertical="center" wrapText="1" indent="5"/>
    </xf>
    <xf numFmtId="38" fontId="6" fillId="0" borderId="21" xfId="49" applyFont="1" applyBorder="1" applyAlignment="1">
      <alignment horizontal="right" vertical="center" wrapText="1" indent="5"/>
    </xf>
    <xf numFmtId="38" fontId="6" fillId="0" borderId="22" xfId="49" applyFont="1" applyBorder="1" applyAlignment="1">
      <alignment horizontal="right" vertical="center" wrapText="1" indent="5"/>
    </xf>
    <xf numFmtId="38" fontId="6" fillId="0" borderId="24" xfId="49" applyFont="1" applyBorder="1" applyAlignment="1">
      <alignment horizontal="right" vertical="center" wrapText="1" indent="5"/>
    </xf>
    <xf numFmtId="38" fontId="4" fillId="0" borderId="32" xfId="49" applyFont="1" applyBorder="1" applyAlignment="1">
      <alignment horizontal="right" vertical="center" wrapText="1" indent="5"/>
    </xf>
    <xf numFmtId="38" fontId="7" fillId="0" borderId="0" xfId="49" applyFont="1" applyBorder="1" applyAlignment="1">
      <alignment horizontal="right" vertical="center" indent="4"/>
    </xf>
    <xf numFmtId="38" fontId="0" fillId="0" borderId="0" xfId="49" applyFont="1" applyAlignment="1">
      <alignment horizontal="right" vertical="center" indent="4"/>
    </xf>
    <xf numFmtId="38" fontId="7" fillId="0" borderId="21" xfId="49" applyFont="1" applyBorder="1" applyAlignment="1">
      <alignment horizontal="right" vertical="center" indent="4"/>
    </xf>
    <xf numFmtId="38" fontId="0" fillId="0" borderId="21" xfId="49" applyFont="1" applyBorder="1" applyAlignment="1">
      <alignment horizontal="right" vertical="center" indent="4"/>
    </xf>
    <xf numFmtId="38" fontId="6" fillId="0" borderId="0" xfId="49" applyFont="1" applyBorder="1" applyAlignment="1">
      <alignment horizontal="right" vertical="center" indent="4"/>
    </xf>
    <xf numFmtId="38" fontId="8" fillId="0" borderId="30" xfId="49" applyFont="1" applyBorder="1" applyAlignment="1">
      <alignment horizontal="right" vertical="center" indent="4"/>
    </xf>
    <xf numFmtId="38" fontId="0" fillId="0" borderId="30" xfId="49" applyFont="1" applyBorder="1" applyAlignment="1">
      <alignment horizontal="right" vertical="center" indent="4"/>
    </xf>
    <xf numFmtId="0" fontId="7" fillId="0" borderId="36" xfId="0" applyFont="1" applyBorder="1" applyAlignment="1">
      <alignment vertical="center" wrapText="1"/>
    </xf>
    <xf numFmtId="0" fontId="7" fillId="0" borderId="38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209550</xdr:colOff>
      <xdr:row>23</xdr:row>
      <xdr:rowOff>333375</xdr:rowOff>
    </xdr:from>
    <xdr:to>
      <xdr:col>17</xdr:col>
      <xdr:colOff>85725</xdr:colOff>
      <xdr:row>23</xdr:row>
      <xdr:rowOff>333375</xdr:rowOff>
    </xdr:to>
    <xdr:sp>
      <xdr:nvSpPr>
        <xdr:cNvPr id="1" name="Line 1"/>
        <xdr:cNvSpPr>
          <a:spLocks/>
        </xdr:cNvSpPr>
      </xdr:nvSpPr>
      <xdr:spPr>
        <a:xfrm>
          <a:off x="4657725" y="698182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view="pageBreakPreview" zoomScale="70" zoomScaleSheetLayoutView="70" zoomScalePageLayoutView="0" workbookViewId="0" topLeftCell="A1">
      <selection activeCell="F8" sqref="F8"/>
    </sheetView>
  </sheetViews>
  <sheetFormatPr defaultColWidth="9.00390625" defaultRowHeight="21" customHeight="1"/>
  <cols>
    <col min="1" max="1" width="2.875" style="1" customWidth="1"/>
    <col min="2" max="3" width="10.625" style="1" customWidth="1"/>
    <col min="4" max="4" width="18.625" style="4" customWidth="1"/>
    <col min="5" max="5" width="11.125" style="5" customWidth="1"/>
    <col min="6" max="6" width="18.625" style="4" customWidth="1"/>
    <col min="7" max="7" width="11.125" style="5" customWidth="1"/>
    <col min="8" max="8" width="18.625" style="4" customWidth="1"/>
    <col min="9" max="9" width="11.125" style="5" customWidth="1"/>
    <col min="10" max="10" width="18.625" style="3" customWidth="1"/>
    <col min="11" max="11" width="11.125" style="1" customWidth="1"/>
    <col min="12" max="12" width="18.625" style="3" customWidth="1"/>
    <col min="13" max="13" width="11.125" style="1" customWidth="1"/>
    <col min="14" max="16384" width="9.00390625" style="1" customWidth="1"/>
  </cols>
  <sheetData>
    <row r="1" spans="1:14" ht="42.75" customHeight="1">
      <c r="A1" s="21" t="s">
        <v>49</v>
      </c>
      <c r="B1" s="21"/>
      <c r="C1" s="21"/>
      <c r="D1" s="21"/>
      <c r="E1" s="21"/>
      <c r="F1" s="21"/>
      <c r="G1" s="21"/>
      <c r="H1" s="21"/>
      <c r="I1" s="21"/>
      <c r="J1" s="22"/>
      <c r="K1" s="23"/>
      <c r="L1" s="22"/>
      <c r="M1" s="23"/>
      <c r="N1" s="9"/>
    </row>
    <row r="2" spans="1:14" ht="20.25" customHeight="1">
      <c r="A2" s="107" t="s">
        <v>107</v>
      </c>
      <c r="B2" s="24"/>
      <c r="C2" s="24"/>
      <c r="D2" s="25"/>
      <c r="E2" s="26"/>
      <c r="F2" s="138"/>
      <c r="G2" s="139"/>
      <c r="H2" s="138"/>
      <c r="I2" s="139"/>
      <c r="J2" s="28"/>
      <c r="K2" s="28"/>
      <c r="L2" s="28"/>
      <c r="M2" s="28"/>
      <c r="N2" s="9"/>
    </row>
    <row r="3" spans="1:14" ht="20.25" customHeight="1" thickBot="1">
      <c r="A3" s="24"/>
      <c r="B3" s="24"/>
      <c r="C3" s="24"/>
      <c r="D3" s="25"/>
      <c r="E3" s="26"/>
      <c r="F3" s="27"/>
      <c r="G3" s="23"/>
      <c r="H3" s="27"/>
      <c r="I3" s="23"/>
      <c r="J3" s="28"/>
      <c r="K3" s="28"/>
      <c r="L3" s="28"/>
      <c r="M3" s="28" t="s">
        <v>95</v>
      </c>
      <c r="N3" s="9"/>
    </row>
    <row r="4" spans="1:13" ht="21" customHeight="1">
      <c r="A4" s="140"/>
      <c r="B4" s="141"/>
      <c r="C4" s="142"/>
      <c r="D4" s="132" t="s">
        <v>27</v>
      </c>
      <c r="E4" s="137"/>
      <c r="F4" s="132" t="s">
        <v>28</v>
      </c>
      <c r="G4" s="137"/>
      <c r="H4" s="132" t="s">
        <v>29</v>
      </c>
      <c r="I4" s="137"/>
      <c r="J4" s="132" t="s">
        <v>94</v>
      </c>
      <c r="K4" s="133"/>
      <c r="L4" s="132" t="s">
        <v>117</v>
      </c>
      <c r="M4" s="134"/>
    </row>
    <row r="5" spans="1:13" ht="21" customHeight="1">
      <c r="A5" s="143"/>
      <c r="B5" s="144"/>
      <c r="C5" s="145"/>
      <c r="D5" s="31" t="s">
        <v>92</v>
      </c>
      <c r="E5" s="32" t="s">
        <v>1</v>
      </c>
      <c r="F5" s="31" t="s">
        <v>92</v>
      </c>
      <c r="G5" s="32" t="s">
        <v>1</v>
      </c>
      <c r="H5" s="31" t="s">
        <v>92</v>
      </c>
      <c r="I5" s="32" t="s">
        <v>1</v>
      </c>
      <c r="J5" s="31" t="s">
        <v>92</v>
      </c>
      <c r="K5" s="131" t="s">
        <v>1</v>
      </c>
      <c r="L5" s="31" t="s">
        <v>92</v>
      </c>
      <c r="M5" s="58" t="s">
        <v>1</v>
      </c>
    </row>
    <row r="6" spans="1:13" ht="21" customHeight="1">
      <c r="A6" s="146" t="s">
        <v>31</v>
      </c>
      <c r="B6" s="147"/>
      <c r="C6" s="148"/>
      <c r="D6" s="99">
        <v>14075056</v>
      </c>
      <c r="E6" s="98" t="s">
        <v>104</v>
      </c>
      <c r="F6" s="99">
        <v>12764441</v>
      </c>
      <c r="G6" s="98" t="s">
        <v>26</v>
      </c>
      <c r="H6" s="99">
        <v>13081985</v>
      </c>
      <c r="I6" s="98" t="s">
        <v>26</v>
      </c>
      <c r="J6" s="99">
        <f>SUM(J7:J17,J19:J30)</f>
        <v>13675717</v>
      </c>
      <c r="K6" s="98" t="s">
        <v>26</v>
      </c>
      <c r="L6" s="99">
        <v>13769488</v>
      </c>
      <c r="M6" s="100" t="s">
        <v>26</v>
      </c>
    </row>
    <row r="7" spans="1:13" ht="21" customHeight="1">
      <c r="A7" s="59"/>
      <c r="B7" s="135" t="s">
        <v>32</v>
      </c>
      <c r="C7" s="136"/>
      <c r="D7" s="27">
        <v>7522531</v>
      </c>
      <c r="E7" s="35">
        <v>53.4</v>
      </c>
      <c r="F7" s="27">
        <v>7908977</v>
      </c>
      <c r="G7" s="35">
        <v>62</v>
      </c>
      <c r="H7" s="27">
        <v>8382701</v>
      </c>
      <c r="I7" s="35">
        <v>64.1</v>
      </c>
      <c r="J7" s="27">
        <v>8739547</v>
      </c>
      <c r="K7" s="35">
        <v>63.9</v>
      </c>
      <c r="L7" s="27">
        <v>9063258</v>
      </c>
      <c r="M7" s="130">
        <f>ROUND(L7/$L$6*100,1)</f>
        <v>65.8</v>
      </c>
    </row>
    <row r="8" spans="1:13" ht="21" customHeight="1">
      <c r="A8" s="59"/>
      <c r="B8" s="135" t="s">
        <v>33</v>
      </c>
      <c r="C8" s="136"/>
      <c r="D8" s="27">
        <v>204277</v>
      </c>
      <c r="E8" s="35">
        <v>1.5</v>
      </c>
      <c r="F8" s="27">
        <v>282851</v>
      </c>
      <c r="G8" s="35">
        <v>2.2</v>
      </c>
      <c r="H8" s="27">
        <v>372884</v>
      </c>
      <c r="I8" s="35">
        <v>2.8</v>
      </c>
      <c r="J8" s="27">
        <v>138881</v>
      </c>
      <c r="K8" s="35">
        <v>1</v>
      </c>
      <c r="L8" s="27">
        <v>134725</v>
      </c>
      <c r="M8" s="60">
        <f aca="true" t="shared" si="0" ref="M8:M29">ROUND(L8/$L$6*100,1)</f>
        <v>1</v>
      </c>
    </row>
    <row r="9" spans="1:13" ht="21" customHeight="1">
      <c r="A9" s="59"/>
      <c r="B9" s="135" t="s">
        <v>34</v>
      </c>
      <c r="C9" s="136"/>
      <c r="D9" s="27">
        <v>68494</v>
      </c>
      <c r="E9" s="35">
        <v>0.5</v>
      </c>
      <c r="F9" s="27">
        <v>45330</v>
      </c>
      <c r="G9" s="35">
        <v>0.4</v>
      </c>
      <c r="H9" s="27">
        <v>33734</v>
      </c>
      <c r="I9" s="35">
        <v>0.2</v>
      </c>
      <c r="J9" s="27">
        <v>46681</v>
      </c>
      <c r="K9" s="35">
        <v>0.3</v>
      </c>
      <c r="L9" s="27">
        <v>44995</v>
      </c>
      <c r="M9" s="60">
        <f t="shared" si="0"/>
        <v>0.3</v>
      </c>
    </row>
    <row r="10" spans="1:13" ht="21" customHeight="1">
      <c r="A10" s="59"/>
      <c r="B10" s="135" t="s">
        <v>35</v>
      </c>
      <c r="C10" s="136"/>
      <c r="D10" s="27">
        <v>16168</v>
      </c>
      <c r="E10" s="35">
        <v>0.1</v>
      </c>
      <c r="F10" s="27">
        <v>25345</v>
      </c>
      <c r="G10" s="35">
        <v>0.2</v>
      </c>
      <c r="H10" s="27">
        <v>34955</v>
      </c>
      <c r="I10" s="35">
        <v>0.3</v>
      </c>
      <c r="J10" s="27">
        <v>39671</v>
      </c>
      <c r="K10" s="35">
        <v>0.3</v>
      </c>
      <c r="L10" s="27">
        <v>21158</v>
      </c>
      <c r="M10" s="60">
        <f t="shared" si="0"/>
        <v>0.2</v>
      </c>
    </row>
    <row r="11" spans="1:13" ht="21" customHeight="1">
      <c r="A11" s="59"/>
      <c r="B11" s="135" t="s">
        <v>3</v>
      </c>
      <c r="C11" s="136"/>
      <c r="D11" s="27">
        <v>16233</v>
      </c>
      <c r="E11" s="35">
        <v>0.1</v>
      </c>
      <c r="F11" s="27">
        <v>38779</v>
      </c>
      <c r="G11" s="35">
        <v>0.3</v>
      </c>
      <c r="H11" s="27">
        <v>36359</v>
      </c>
      <c r="I11" s="35">
        <v>0.3</v>
      </c>
      <c r="J11" s="27">
        <v>32167</v>
      </c>
      <c r="K11" s="35">
        <v>0.2</v>
      </c>
      <c r="L11" s="27">
        <v>7081</v>
      </c>
      <c r="M11" s="60">
        <f t="shared" si="0"/>
        <v>0.1</v>
      </c>
    </row>
    <row r="12" spans="1:13" ht="21" customHeight="1">
      <c r="A12" s="59"/>
      <c r="B12" s="135" t="s">
        <v>4</v>
      </c>
      <c r="C12" s="136"/>
      <c r="D12" s="27">
        <v>467923</v>
      </c>
      <c r="E12" s="35">
        <v>3.3</v>
      </c>
      <c r="F12" s="27">
        <v>435031</v>
      </c>
      <c r="G12" s="35">
        <v>3.4</v>
      </c>
      <c r="H12" s="27">
        <v>464899</v>
      </c>
      <c r="I12" s="35">
        <v>3.5</v>
      </c>
      <c r="J12" s="27">
        <v>466786</v>
      </c>
      <c r="K12" s="35">
        <v>3.4</v>
      </c>
      <c r="L12" s="27">
        <v>445664</v>
      </c>
      <c r="M12" s="60">
        <f t="shared" si="0"/>
        <v>3.2</v>
      </c>
    </row>
    <row r="13" spans="1:13" ht="21" customHeight="1">
      <c r="A13" s="59"/>
      <c r="B13" s="135" t="s">
        <v>5</v>
      </c>
      <c r="C13" s="136"/>
      <c r="D13" s="27" t="s">
        <v>26</v>
      </c>
      <c r="E13" s="27" t="s">
        <v>26</v>
      </c>
      <c r="F13" s="27" t="s">
        <v>26</v>
      </c>
      <c r="G13" s="35" t="s">
        <v>26</v>
      </c>
      <c r="H13" s="27" t="s">
        <v>26</v>
      </c>
      <c r="I13" s="35" t="s">
        <v>26</v>
      </c>
      <c r="J13" s="27" t="s">
        <v>26</v>
      </c>
      <c r="K13" s="35" t="s">
        <v>26</v>
      </c>
      <c r="L13" s="27" t="s">
        <v>26</v>
      </c>
      <c r="M13" s="60" t="s">
        <v>26</v>
      </c>
    </row>
    <row r="14" spans="1:13" ht="21" customHeight="1">
      <c r="A14" s="59"/>
      <c r="B14" s="135" t="s">
        <v>6</v>
      </c>
      <c r="C14" s="136"/>
      <c r="D14" s="27">
        <v>138242</v>
      </c>
      <c r="E14" s="35">
        <v>1</v>
      </c>
      <c r="F14" s="27">
        <v>140302</v>
      </c>
      <c r="G14" s="35">
        <v>1.1</v>
      </c>
      <c r="H14" s="27">
        <v>155070</v>
      </c>
      <c r="I14" s="35">
        <v>1.2</v>
      </c>
      <c r="J14" s="27">
        <v>137092</v>
      </c>
      <c r="K14" s="35">
        <v>1</v>
      </c>
      <c r="L14" s="27">
        <v>119368</v>
      </c>
      <c r="M14" s="60">
        <f t="shared" si="0"/>
        <v>0.9</v>
      </c>
    </row>
    <row r="15" spans="1:13" ht="21" customHeight="1">
      <c r="A15" s="59"/>
      <c r="B15" s="135" t="s">
        <v>7</v>
      </c>
      <c r="C15" s="136"/>
      <c r="D15" s="27">
        <v>318343</v>
      </c>
      <c r="E15" s="35">
        <v>2.3</v>
      </c>
      <c r="F15" s="27">
        <v>312109</v>
      </c>
      <c r="G15" s="35">
        <v>2.4</v>
      </c>
      <c r="H15" s="27">
        <v>271321</v>
      </c>
      <c r="I15" s="35">
        <v>2.1</v>
      </c>
      <c r="J15" s="27">
        <v>65744</v>
      </c>
      <c r="K15" s="35">
        <v>0.5</v>
      </c>
      <c r="L15" s="27">
        <v>109564</v>
      </c>
      <c r="M15" s="60">
        <f t="shared" si="0"/>
        <v>0.8</v>
      </c>
    </row>
    <row r="16" spans="1:13" ht="21" customHeight="1">
      <c r="A16" s="59"/>
      <c r="B16" s="135" t="s">
        <v>36</v>
      </c>
      <c r="C16" s="136"/>
      <c r="D16" s="27">
        <v>92036</v>
      </c>
      <c r="E16" s="35">
        <v>0.7</v>
      </c>
      <c r="F16" s="27">
        <v>73890</v>
      </c>
      <c r="G16" s="35">
        <v>0.6</v>
      </c>
      <c r="H16" s="27">
        <v>55418</v>
      </c>
      <c r="I16" s="35">
        <v>0.4</v>
      </c>
      <c r="J16" s="27">
        <v>50495</v>
      </c>
      <c r="K16" s="35">
        <v>0.4</v>
      </c>
      <c r="L16" s="27">
        <v>50596</v>
      </c>
      <c r="M16" s="60">
        <f t="shared" si="0"/>
        <v>0.4</v>
      </c>
    </row>
    <row r="17" spans="1:13" ht="21" customHeight="1">
      <c r="A17" s="59"/>
      <c r="B17" s="33"/>
      <c r="C17" s="34" t="s">
        <v>37</v>
      </c>
      <c r="D17" s="27" t="s">
        <v>26</v>
      </c>
      <c r="E17" s="27" t="s">
        <v>26</v>
      </c>
      <c r="F17" s="27" t="s">
        <v>26</v>
      </c>
      <c r="G17" s="35" t="s">
        <v>26</v>
      </c>
      <c r="H17" s="27" t="s">
        <v>26</v>
      </c>
      <c r="I17" s="35" t="s">
        <v>26</v>
      </c>
      <c r="J17" s="27" t="s">
        <v>26</v>
      </c>
      <c r="K17" s="35" t="s">
        <v>26</v>
      </c>
      <c r="L17" s="27" t="s">
        <v>26</v>
      </c>
      <c r="M17" s="60" t="s">
        <v>26</v>
      </c>
    </row>
    <row r="18" spans="1:13" ht="21" customHeight="1">
      <c r="A18" s="59"/>
      <c r="B18" s="33"/>
      <c r="C18" s="34" t="s">
        <v>38</v>
      </c>
      <c r="D18" s="27">
        <v>92036</v>
      </c>
      <c r="E18" s="35">
        <v>0.7</v>
      </c>
      <c r="F18" s="27">
        <v>73890</v>
      </c>
      <c r="G18" s="35">
        <v>0.6</v>
      </c>
      <c r="H18" s="27">
        <v>55418</v>
      </c>
      <c r="I18" s="35">
        <v>0.4</v>
      </c>
      <c r="J18" s="27">
        <v>50495</v>
      </c>
      <c r="K18" s="35">
        <v>0.4</v>
      </c>
      <c r="L18" s="27">
        <v>50596</v>
      </c>
      <c r="M18" s="60">
        <f t="shared" si="0"/>
        <v>0.4</v>
      </c>
    </row>
    <row r="19" spans="1:13" ht="21" customHeight="1">
      <c r="A19" s="59"/>
      <c r="B19" s="135" t="s">
        <v>8</v>
      </c>
      <c r="C19" s="136"/>
      <c r="D19" s="27">
        <v>10343</v>
      </c>
      <c r="E19" s="35">
        <v>0.1</v>
      </c>
      <c r="F19" s="27">
        <v>10602</v>
      </c>
      <c r="G19" s="35">
        <v>0.1</v>
      </c>
      <c r="H19" s="27">
        <v>11999</v>
      </c>
      <c r="I19" s="35">
        <v>0.1</v>
      </c>
      <c r="J19" s="27">
        <v>11970</v>
      </c>
      <c r="K19" s="35">
        <v>0.1</v>
      </c>
      <c r="L19" s="27">
        <v>10163</v>
      </c>
      <c r="M19" s="60">
        <f t="shared" si="0"/>
        <v>0.1</v>
      </c>
    </row>
    <row r="20" spans="1:13" ht="21" customHeight="1">
      <c r="A20" s="59"/>
      <c r="B20" s="135" t="s">
        <v>9</v>
      </c>
      <c r="C20" s="136"/>
      <c r="D20" s="27" t="s">
        <v>26</v>
      </c>
      <c r="E20" s="27" t="s">
        <v>26</v>
      </c>
      <c r="F20" s="27" t="s">
        <v>26</v>
      </c>
      <c r="G20" s="35" t="s">
        <v>26</v>
      </c>
      <c r="H20" s="27" t="s">
        <v>26</v>
      </c>
      <c r="I20" s="35" t="s">
        <v>26</v>
      </c>
      <c r="J20" s="27" t="s">
        <v>26</v>
      </c>
      <c r="K20" s="35" t="s">
        <v>26</v>
      </c>
      <c r="L20" s="27" t="s">
        <v>104</v>
      </c>
      <c r="M20" s="60" t="s">
        <v>104</v>
      </c>
    </row>
    <row r="21" spans="1:13" ht="21" customHeight="1">
      <c r="A21" s="59"/>
      <c r="B21" s="135" t="s">
        <v>39</v>
      </c>
      <c r="C21" s="136"/>
      <c r="D21" s="27">
        <v>220282</v>
      </c>
      <c r="E21" s="35">
        <v>1.6</v>
      </c>
      <c r="F21" s="27">
        <v>235787</v>
      </c>
      <c r="G21" s="35">
        <v>1.8</v>
      </c>
      <c r="H21" s="27">
        <v>248105</v>
      </c>
      <c r="I21" s="35">
        <v>1.9</v>
      </c>
      <c r="J21" s="27">
        <v>262754</v>
      </c>
      <c r="K21" s="35">
        <v>1.9</v>
      </c>
      <c r="L21" s="27">
        <v>251803</v>
      </c>
      <c r="M21" s="60">
        <f t="shared" si="0"/>
        <v>1.8</v>
      </c>
    </row>
    <row r="22" spans="1:13" ht="21" customHeight="1">
      <c r="A22" s="59"/>
      <c r="B22" s="135" t="s">
        <v>40</v>
      </c>
      <c r="C22" s="136"/>
      <c r="D22" s="27">
        <v>76220</v>
      </c>
      <c r="E22" s="35">
        <v>0.5</v>
      </c>
      <c r="F22" s="27">
        <v>72954</v>
      </c>
      <c r="G22" s="35">
        <v>0.6</v>
      </c>
      <c r="H22" s="27">
        <v>74390</v>
      </c>
      <c r="I22" s="35">
        <v>0.6</v>
      </c>
      <c r="J22" s="27">
        <v>70379</v>
      </c>
      <c r="K22" s="35">
        <v>0.5</v>
      </c>
      <c r="L22" s="27">
        <v>68044</v>
      </c>
      <c r="M22" s="60">
        <f t="shared" si="0"/>
        <v>0.5</v>
      </c>
    </row>
    <row r="23" spans="1:13" ht="21" customHeight="1">
      <c r="A23" s="59"/>
      <c r="B23" s="135" t="s">
        <v>41</v>
      </c>
      <c r="C23" s="136"/>
      <c r="D23" s="27">
        <v>552824</v>
      </c>
      <c r="E23" s="35">
        <v>3.9</v>
      </c>
      <c r="F23" s="27">
        <v>352693</v>
      </c>
      <c r="G23" s="35">
        <v>2.8</v>
      </c>
      <c r="H23" s="27">
        <v>625035</v>
      </c>
      <c r="I23" s="35">
        <v>4.8</v>
      </c>
      <c r="J23" s="27">
        <v>802516</v>
      </c>
      <c r="K23" s="35">
        <v>5.9</v>
      </c>
      <c r="L23" s="27">
        <v>1046174</v>
      </c>
      <c r="M23" s="60">
        <f t="shared" si="0"/>
        <v>7.6</v>
      </c>
    </row>
    <row r="24" spans="1:13" ht="21" customHeight="1">
      <c r="A24" s="59"/>
      <c r="B24" s="135" t="s">
        <v>42</v>
      </c>
      <c r="C24" s="136"/>
      <c r="D24" s="27">
        <v>454628</v>
      </c>
      <c r="E24" s="35">
        <v>3.2</v>
      </c>
      <c r="F24" s="27">
        <v>454654</v>
      </c>
      <c r="G24" s="35">
        <v>3.6</v>
      </c>
      <c r="H24" s="27">
        <v>445754</v>
      </c>
      <c r="I24" s="35">
        <v>3.4</v>
      </c>
      <c r="J24" s="27">
        <v>531475</v>
      </c>
      <c r="K24" s="35">
        <v>3.9</v>
      </c>
      <c r="L24" s="27">
        <v>582208</v>
      </c>
      <c r="M24" s="60">
        <f t="shared" si="0"/>
        <v>4.2</v>
      </c>
    </row>
    <row r="25" spans="1:13" ht="21" customHeight="1">
      <c r="A25" s="59"/>
      <c r="B25" s="135" t="s">
        <v>43</v>
      </c>
      <c r="C25" s="136"/>
      <c r="D25" s="27">
        <v>21214</v>
      </c>
      <c r="E25" s="35">
        <v>0.2</v>
      </c>
      <c r="F25" s="27">
        <v>11303</v>
      </c>
      <c r="G25" s="35">
        <v>0.1</v>
      </c>
      <c r="H25" s="27">
        <v>26875</v>
      </c>
      <c r="I25" s="35">
        <v>0.2</v>
      </c>
      <c r="J25" s="27">
        <v>35650</v>
      </c>
      <c r="K25" s="35">
        <v>0.3</v>
      </c>
      <c r="L25" s="27">
        <v>49097</v>
      </c>
      <c r="M25" s="60">
        <f t="shared" si="0"/>
        <v>0.4</v>
      </c>
    </row>
    <row r="26" spans="1:13" ht="21" customHeight="1">
      <c r="A26" s="59"/>
      <c r="B26" s="135" t="s">
        <v>44</v>
      </c>
      <c r="C26" s="136"/>
      <c r="D26" s="27">
        <v>20054</v>
      </c>
      <c r="E26" s="35">
        <v>0.1</v>
      </c>
      <c r="F26" s="27">
        <v>27728</v>
      </c>
      <c r="G26" s="35">
        <v>0.2</v>
      </c>
      <c r="H26" s="27">
        <v>18362</v>
      </c>
      <c r="I26" s="35">
        <v>0.1</v>
      </c>
      <c r="J26" s="27">
        <v>91676</v>
      </c>
      <c r="K26" s="35">
        <v>0.7</v>
      </c>
      <c r="L26" s="27">
        <v>81907</v>
      </c>
      <c r="M26" s="60">
        <f t="shared" si="0"/>
        <v>0.6</v>
      </c>
    </row>
    <row r="27" spans="1:13" ht="21" customHeight="1">
      <c r="A27" s="59"/>
      <c r="B27" s="135" t="s">
        <v>45</v>
      </c>
      <c r="C27" s="136"/>
      <c r="D27" s="27">
        <v>1532917</v>
      </c>
      <c r="E27" s="35">
        <v>10.9</v>
      </c>
      <c r="F27" s="27">
        <v>828363</v>
      </c>
      <c r="G27" s="35">
        <v>6.5</v>
      </c>
      <c r="H27" s="27">
        <v>323277</v>
      </c>
      <c r="I27" s="35">
        <v>2.5</v>
      </c>
      <c r="J27" s="27">
        <v>310939</v>
      </c>
      <c r="K27" s="35">
        <v>2.3</v>
      </c>
      <c r="L27" s="27">
        <v>140120</v>
      </c>
      <c r="M27" s="60">
        <f t="shared" si="0"/>
        <v>1</v>
      </c>
    </row>
    <row r="28" spans="1:13" ht="21" customHeight="1">
      <c r="A28" s="59"/>
      <c r="B28" s="135" t="s">
        <v>46</v>
      </c>
      <c r="C28" s="136"/>
      <c r="D28" s="27">
        <v>584866</v>
      </c>
      <c r="E28" s="35">
        <v>4.2</v>
      </c>
      <c r="F28" s="27">
        <v>718592</v>
      </c>
      <c r="G28" s="35">
        <v>5.6</v>
      </c>
      <c r="H28" s="27">
        <v>868083</v>
      </c>
      <c r="I28" s="35">
        <v>6.6</v>
      </c>
      <c r="J28" s="27">
        <v>1045274</v>
      </c>
      <c r="K28" s="35">
        <v>7.6</v>
      </c>
      <c r="L28" s="27">
        <v>689832</v>
      </c>
      <c r="M28" s="60">
        <f t="shared" si="0"/>
        <v>5</v>
      </c>
    </row>
    <row r="29" spans="1:13" ht="21" customHeight="1">
      <c r="A29" s="59"/>
      <c r="B29" s="135" t="s">
        <v>47</v>
      </c>
      <c r="C29" s="136"/>
      <c r="D29" s="27">
        <v>493361</v>
      </c>
      <c r="E29" s="35">
        <v>3.5</v>
      </c>
      <c r="F29" s="27">
        <v>619151</v>
      </c>
      <c r="G29" s="35">
        <v>4.8</v>
      </c>
      <c r="H29" s="27">
        <v>532764</v>
      </c>
      <c r="I29" s="35">
        <v>4.1</v>
      </c>
      <c r="J29" s="27">
        <v>696020</v>
      </c>
      <c r="K29" s="35">
        <v>5.1</v>
      </c>
      <c r="L29" s="27">
        <v>853731</v>
      </c>
      <c r="M29" s="60">
        <f t="shared" si="0"/>
        <v>6.2</v>
      </c>
    </row>
    <row r="30" spans="1:13" ht="21" customHeight="1" thickBot="1">
      <c r="A30" s="61"/>
      <c r="B30" s="149" t="s">
        <v>48</v>
      </c>
      <c r="C30" s="150"/>
      <c r="D30" s="64">
        <v>1264100</v>
      </c>
      <c r="E30" s="63">
        <v>9</v>
      </c>
      <c r="F30" s="64">
        <v>170000</v>
      </c>
      <c r="G30" s="63">
        <v>1.3</v>
      </c>
      <c r="H30" s="64">
        <v>100000</v>
      </c>
      <c r="I30" s="63">
        <v>0.8</v>
      </c>
      <c r="J30" s="64">
        <v>100000</v>
      </c>
      <c r="K30" s="63">
        <v>0.7</v>
      </c>
      <c r="L30" s="64" t="s">
        <v>104</v>
      </c>
      <c r="M30" s="65" t="s">
        <v>104</v>
      </c>
    </row>
    <row r="31" spans="1:14" ht="20.25" customHeight="1">
      <c r="A31" s="26"/>
      <c r="B31" s="26"/>
      <c r="C31" s="26"/>
      <c r="D31" s="26"/>
      <c r="E31" s="26"/>
      <c r="F31" s="26"/>
      <c r="G31" s="26"/>
      <c r="H31" s="26"/>
      <c r="I31" s="26"/>
      <c r="J31" s="28"/>
      <c r="K31" s="26"/>
      <c r="L31" s="26"/>
      <c r="M31" s="28" t="s">
        <v>97</v>
      </c>
      <c r="N31" s="9"/>
    </row>
    <row r="32" spans="1:13" ht="21" customHeight="1">
      <c r="A32" s="9"/>
      <c r="B32" s="9"/>
      <c r="C32" s="9"/>
      <c r="D32" s="7"/>
      <c r="E32" s="8"/>
      <c r="F32" s="7"/>
      <c r="G32" s="8"/>
      <c r="H32" s="7"/>
      <c r="I32" s="8"/>
      <c r="J32" s="10"/>
      <c r="K32" s="9"/>
      <c r="L32" s="10"/>
      <c r="M32" s="9"/>
    </row>
  </sheetData>
  <sheetProtection/>
  <mergeCells count="31">
    <mergeCell ref="B30:C30"/>
    <mergeCell ref="B23:C23"/>
    <mergeCell ref="B24:C24"/>
    <mergeCell ref="B25:C25"/>
    <mergeCell ref="B26:C26"/>
    <mergeCell ref="B29:C29"/>
    <mergeCell ref="B28:C28"/>
    <mergeCell ref="D4:E4"/>
    <mergeCell ref="B15:C15"/>
    <mergeCell ref="B20:C20"/>
    <mergeCell ref="B21:C21"/>
    <mergeCell ref="B22:C22"/>
    <mergeCell ref="H2:I2"/>
    <mergeCell ref="A4:C5"/>
    <mergeCell ref="B14:C14"/>
    <mergeCell ref="B13:C13"/>
    <mergeCell ref="B12:C12"/>
    <mergeCell ref="A6:C6"/>
    <mergeCell ref="F2:G2"/>
    <mergeCell ref="B7:C7"/>
    <mergeCell ref="F4:G4"/>
    <mergeCell ref="J4:K4"/>
    <mergeCell ref="L4:M4"/>
    <mergeCell ref="B19:C19"/>
    <mergeCell ref="B27:C27"/>
    <mergeCell ref="B8:C8"/>
    <mergeCell ref="B9:C9"/>
    <mergeCell ref="H4:I4"/>
    <mergeCell ref="B10:C10"/>
    <mergeCell ref="B11:C11"/>
    <mergeCell ref="B16:C16"/>
  </mergeCells>
  <printOptions/>
  <pageMargins left="0.78740157480315" right="0.590551181102362" top="0.590551181102362" bottom="0.590551181102362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view="pageBreakPreview" zoomScale="55" zoomScaleSheetLayoutView="55" zoomScalePageLayoutView="0" workbookViewId="0" topLeftCell="A1">
      <selection activeCell="K13" sqref="K13"/>
    </sheetView>
  </sheetViews>
  <sheetFormatPr defaultColWidth="9.00390625" defaultRowHeight="13.5"/>
  <cols>
    <col min="1" max="1" width="2.875" style="1" customWidth="1"/>
    <col min="2" max="2" width="7.00390625" style="1" customWidth="1"/>
    <col min="3" max="3" width="13.00390625" style="1" customWidth="1"/>
    <col min="4" max="4" width="18.625" style="1" customWidth="1"/>
    <col min="5" max="5" width="11.125" style="1" customWidth="1"/>
    <col min="6" max="6" width="18.625" style="1" customWidth="1"/>
    <col min="7" max="7" width="11.125" style="1" customWidth="1"/>
    <col min="8" max="8" width="18.625" style="1" customWidth="1"/>
    <col min="9" max="9" width="11.125" style="1" customWidth="1"/>
    <col min="10" max="10" width="18.625" style="1" customWidth="1"/>
    <col min="11" max="11" width="11.125" style="1" customWidth="1"/>
    <col min="12" max="12" width="18.625" style="1" customWidth="1"/>
    <col min="13" max="13" width="11.125" style="1" customWidth="1"/>
    <col min="14" max="16384" width="9.00390625" style="1" customWidth="1"/>
  </cols>
  <sheetData>
    <row r="1" spans="1:14" ht="20.25" customHeight="1">
      <c r="A1" s="107" t="s">
        <v>108</v>
      </c>
      <c r="B1" s="24"/>
      <c r="C1" s="24"/>
      <c r="D1" s="26"/>
      <c r="E1" s="26"/>
      <c r="F1" s="26"/>
      <c r="G1" s="26"/>
      <c r="H1" s="26"/>
      <c r="I1" s="26"/>
      <c r="J1" s="28"/>
      <c r="K1" s="26"/>
      <c r="L1" s="26"/>
      <c r="M1" s="26"/>
      <c r="N1" s="9"/>
    </row>
    <row r="2" spans="1:14" ht="20.25" customHeight="1" thickBot="1">
      <c r="A2" s="24"/>
      <c r="B2" s="24"/>
      <c r="C2" s="24"/>
      <c r="D2" s="26"/>
      <c r="E2" s="26"/>
      <c r="F2" s="26"/>
      <c r="G2" s="26"/>
      <c r="H2" s="26"/>
      <c r="I2" s="26"/>
      <c r="J2" s="28"/>
      <c r="K2" s="26"/>
      <c r="L2" s="26"/>
      <c r="M2" s="28" t="s">
        <v>95</v>
      </c>
      <c r="N2" s="9"/>
    </row>
    <row r="3" spans="1:13" ht="26.25" customHeight="1">
      <c r="A3" s="140"/>
      <c r="B3" s="141"/>
      <c r="C3" s="141"/>
      <c r="D3" s="132" t="s">
        <v>27</v>
      </c>
      <c r="E3" s="152"/>
      <c r="F3" s="132" t="s">
        <v>28</v>
      </c>
      <c r="G3" s="152"/>
      <c r="H3" s="132" t="s">
        <v>29</v>
      </c>
      <c r="I3" s="152"/>
      <c r="J3" s="133" t="s">
        <v>94</v>
      </c>
      <c r="K3" s="153"/>
      <c r="L3" s="132" t="s">
        <v>117</v>
      </c>
      <c r="M3" s="151"/>
    </row>
    <row r="4" spans="1:13" ht="26.25" customHeight="1">
      <c r="A4" s="143"/>
      <c r="B4" s="144"/>
      <c r="C4" s="144"/>
      <c r="D4" s="36" t="s">
        <v>0</v>
      </c>
      <c r="E4" s="36" t="s">
        <v>1</v>
      </c>
      <c r="F4" s="36" t="s">
        <v>0</v>
      </c>
      <c r="G4" s="36" t="s">
        <v>1</v>
      </c>
      <c r="H4" s="36" t="s">
        <v>0</v>
      </c>
      <c r="I4" s="36" t="s">
        <v>96</v>
      </c>
      <c r="J4" s="30" t="s">
        <v>0</v>
      </c>
      <c r="K4" s="29" t="s">
        <v>1</v>
      </c>
      <c r="L4" s="36" t="s">
        <v>0</v>
      </c>
      <c r="M4" s="66" t="s">
        <v>1</v>
      </c>
    </row>
    <row r="5" spans="1:13" ht="26.25" customHeight="1">
      <c r="A5" s="146" t="s">
        <v>2</v>
      </c>
      <c r="B5" s="147"/>
      <c r="C5" s="148"/>
      <c r="D5" s="99">
        <v>13356464</v>
      </c>
      <c r="E5" s="101" t="s">
        <v>104</v>
      </c>
      <c r="F5" s="99">
        <v>11896358</v>
      </c>
      <c r="G5" s="101" t="s">
        <v>26</v>
      </c>
      <c r="H5" s="99">
        <v>12036711</v>
      </c>
      <c r="I5" s="101" t="s">
        <v>26</v>
      </c>
      <c r="J5" s="99">
        <f>J6+J8+J9+J10+J11+J12+J13+J14+J15+J17</f>
        <v>12985885</v>
      </c>
      <c r="K5" s="101" t="s">
        <v>26</v>
      </c>
      <c r="L5" s="99">
        <f>+L6+L8+L9+L10+L11+L12+L13+L14+L15+L17</f>
        <v>12474707</v>
      </c>
      <c r="M5" s="102" t="s">
        <v>104</v>
      </c>
    </row>
    <row r="6" spans="1:13" ht="26.25" customHeight="1">
      <c r="A6" s="59"/>
      <c r="B6" s="135" t="s">
        <v>52</v>
      </c>
      <c r="C6" s="136"/>
      <c r="D6" s="27">
        <v>2841670</v>
      </c>
      <c r="E6" s="37">
        <v>21.3</v>
      </c>
      <c r="F6" s="27">
        <v>2975093</v>
      </c>
      <c r="G6" s="37">
        <v>25</v>
      </c>
      <c r="H6" s="27">
        <v>2929637</v>
      </c>
      <c r="I6" s="37">
        <v>24.3</v>
      </c>
      <c r="J6" s="27">
        <v>2961890</v>
      </c>
      <c r="K6" s="37">
        <v>22.8</v>
      </c>
      <c r="L6" s="27">
        <v>3110123</v>
      </c>
      <c r="M6" s="67">
        <f>ROUND(L6/$L$5*100,1)</f>
        <v>24.9</v>
      </c>
    </row>
    <row r="7" spans="1:13" ht="26.25" customHeight="1">
      <c r="A7" s="59"/>
      <c r="B7" s="23"/>
      <c r="C7" s="34" t="s">
        <v>53</v>
      </c>
      <c r="D7" s="27">
        <v>2103694</v>
      </c>
      <c r="E7" s="37">
        <v>15.8</v>
      </c>
      <c r="F7" s="27">
        <v>2132131</v>
      </c>
      <c r="G7" s="37">
        <v>17.9</v>
      </c>
      <c r="H7" s="27">
        <v>2082995</v>
      </c>
      <c r="I7" s="37">
        <v>17.3</v>
      </c>
      <c r="J7" s="27">
        <v>2062762</v>
      </c>
      <c r="K7" s="37">
        <v>15.9</v>
      </c>
      <c r="L7" s="27">
        <v>2177317</v>
      </c>
      <c r="M7" s="67">
        <f aca="true" t="shared" si="0" ref="M7:M19">ROUND(L7/$L$5*100,1)</f>
        <v>17.5</v>
      </c>
    </row>
    <row r="8" spans="1:13" ht="26.25" customHeight="1">
      <c r="A8" s="59"/>
      <c r="B8" s="135" t="s">
        <v>54</v>
      </c>
      <c r="C8" s="136"/>
      <c r="D8" s="27">
        <v>706637</v>
      </c>
      <c r="E8" s="37">
        <v>5.3</v>
      </c>
      <c r="F8" s="27">
        <v>721331</v>
      </c>
      <c r="G8" s="37">
        <v>6</v>
      </c>
      <c r="H8" s="27">
        <v>806513</v>
      </c>
      <c r="I8" s="37">
        <v>6.7</v>
      </c>
      <c r="J8" s="27">
        <v>957478</v>
      </c>
      <c r="K8" s="37">
        <v>7.4</v>
      </c>
      <c r="L8" s="27">
        <v>1092822</v>
      </c>
      <c r="M8" s="67">
        <f t="shared" si="0"/>
        <v>8.8</v>
      </c>
    </row>
    <row r="9" spans="1:13" ht="26.25" customHeight="1">
      <c r="A9" s="59"/>
      <c r="B9" s="135" t="s">
        <v>55</v>
      </c>
      <c r="C9" s="136"/>
      <c r="D9" s="27">
        <v>599082</v>
      </c>
      <c r="E9" s="37">
        <v>4.5</v>
      </c>
      <c r="F9" s="27">
        <v>687173</v>
      </c>
      <c r="G9" s="37">
        <v>5.8</v>
      </c>
      <c r="H9" s="27">
        <v>719420</v>
      </c>
      <c r="I9" s="37">
        <v>6</v>
      </c>
      <c r="J9" s="27">
        <v>740980</v>
      </c>
      <c r="K9" s="37">
        <v>5.7</v>
      </c>
      <c r="L9" s="27">
        <v>716892</v>
      </c>
      <c r="M9" s="67">
        <f t="shared" si="0"/>
        <v>5.7</v>
      </c>
    </row>
    <row r="10" spans="1:13" ht="26.25" customHeight="1">
      <c r="A10" s="59"/>
      <c r="B10" s="135" t="s">
        <v>56</v>
      </c>
      <c r="C10" s="136"/>
      <c r="D10" s="27">
        <v>2375293</v>
      </c>
      <c r="E10" s="37">
        <v>17.8</v>
      </c>
      <c r="F10" s="27">
        <v>2344169</v>
      </c>
      <c r="G10" s="37">
        <v>19.7</v>
      </c>
      <c r="H10" s="27">
        <v>2256604</v>
      </c>
      <c r="I10" s="37">
        <v>18.7</v>
      </c>
      <c r="J10" s="27">
        <v>2454406</v>
      </c>
      <c r="K10" s="37">
        <v>18.9</v>
      </c>
      <c r="L10" s="27">
        <v>2443243</v>
      </c>
      <c r="M10" s="67">
        <f t="shared" si="0"/>
        <v>19.6</v>
      </c>
    </row>
    <row r="11" spans="1:13" ht="26.25" customHeight="1">
      <c r="A11" s="59"/>
      <c r="B11" s="135" t="s">
        <v>57</v>
      </c>
      <c r="C11" s="136"/>
      <c r="D11" s="27">
        <v>222450</v>
      </c>
      <c r="E11" s="37">
        <v>1.7</v>
      </c>
      <c r="F11" s="27">
        <v>212554</v>
      </c>
      <c r="G11" s="37">
        <v>1.8</v>
      </c>
      <c r="H11" s="27">
        <v>214761</v>
      </c>
      <c r="I11" s="37">
        <v>1.8</v>
      </c>
      <c r="J11" s="27">
        <v>215527</v>
      </c>
      <c r="K11" s="37">
        <v>1.7</v>
      </c>
      <c r="L11" s="27">
        <v>228406</v>
      </c>
      <c r="M11" s="67">
        <f t="shared" si="0"/>
        <v>1.8</v>
      </c>
    </row>
    <row r="12" spans="1:13" ht="26.25" customHeight="1">
      <c r="A12" s="59"/>
      <c r="B12" s="135" t="s">
        <v>50</v>
      </c>
      <c r="C12" s="136"/>
      <c r="D12" s="27">
        <v>877076</v>
      </c>
      <c r="E12" s="37">
        <v>6.6</v>
      </c>
      <c r="F12" s="27">
        <v>899802</v>
      </c>
      <c r="G12" s="37">
        <v>7.6</v>
      </c>
      <c r="H12" s="27">
        <v>778219</v>
      </c>
      <c r="I12" s="37">
        <v>6.5</v>
      </c>
      <c r="J12" s="27">
        <v>764811</v>
      </c>
      <c r="K12" s="37">
        <v>5.9</v>
      </c>
      <c r="L12" s="27">
        <v>863672</v>
      </c>
      <c r="M12" s="67">
        <f t="shared" si="0"/>
        <v>6.9</v>
      </c>
    </row>
    <row r="13" spans="1:13" ht="26.25" customHeight="1">
      <c r="A13" s="59"/>
      <c r="B13" s="135" t="s">
        <v>58</v>
      </c>
      <c r="C13" s="136"/>
      <c r="D13" s="27">
        <v>192423</v>
      </c>
      <c r="E13" s="37">
        <v>1.4</v>
      </c>
      <c r="F13" s="27">
        <v>971645</v>
      </c>
      <c r="G13" s="37">
        <v>8.2</v>
      </c>
      <c r="H13" s="27">
        <v>310064</v>
      </c>
      <c r="I13" s="37">
        <v>2.6</v>
      </c>
      <c r="J13" s="27">
        <v>285931</v>
      </c>
      <c r="K13" s="37">
        <v>2.2</v>
      </c>
      <c r="L13" s="27">
        <v>805449</v>
      </c>
      <c r="M13" s="67">
        <f t="shared" si="0"/>
        <v>6.5</v>
      </c>
    </row>
    <row r="14" spans="1:13" ht="26.25" customHeight="1">
      <c r="A14" s="59"/>
      <c r="B14" s="135" t="s">
        <v>10</v>
      </c>
      <c r="C14" s="136"/>
      <c r="D14" s="27">
        <v>1096600</v>
      </c>
      <c r="E14" s="37">
        <v>8.2</v>
      </c>
      <c r="F14" s="27">
        <v>50000</v>
      </c>
      <c r="G14" s="37">
        <v>0.4</v>
      </c>
      <c r="H14" s="27">
        <v>50000</v>
      </c>
      <c r="I14" s="37">
        <v>0.4</v>
      </c>
      <c r="J14" s="27">
        <v>153500</v>
      </c>
      <c r="K14" s="37">
        <v>1.2</v>
      </c>
      <c r="L14" s="27">
        <f>2000+345200</f>
        <v>347200</v>
      </c>
      <c r="M14" s="67">
        <f t="shared" si="0"/>
        <v>2.8</v>
      </c>
    </row>
    <row r="15" spans="1:13" ht="26.25" customHeight="1">
      <c r="A15" s="59"/>
      <c r="B15" s="135" t="s">
        <v>51</v>
      </c>
      <c r="C15" s="136"/>
      <c r="D15" s="27">
        <v>1387913</v>
      </c>
      <c r="E15" s="37">
        <v>10.4</v>
      </c>
      <c r="F15" s="27">
        <v>1265022</v>
      </c>
      <c r="G15" s="37">
        <v>10.6</v>
      </c>
      <c r="H15" s="27">
        <v>1433838</v>
      </c>
      <c r="I15" s="37">
        <v>11.9</v>
      </c>
      <c r="J15" s="27">
        <v>1424836</v>
      </c>
      <c r="K15" s="125">
        <v>11</v>
      </c>
      <c r="L15" s="27">
        <v>1664378</v>
      </c>
      <c r="M15" s="83">
        <f t="shared" si="0"/>
        <v>13.3</v>
      </c>
    </row>
    <row r="16" spans="1:13" ht="26.25" customHeight="1">
      <c r="A16" s="59"/>
      <c r="B16" s="135" t="s">
        <v>11</v>
      </c>
      <c r="C16" s="136"/>
      <c r="D16" s="27" t="s">
        <v>26</v>
      </c>
      <c r="E16" s="27" t="s">
        <v>26</v>
      </c>
      <c r="F16" s="27" t="s">
        <v>26</v>
      </c>
      <c r="G16" s="39" t="s">
        <v>26</v>
      </c>
      <c r="H16" s="27" t="s">
        <v>26</v>
      </c>
      <c r="I16" s="39" t="s">
        <v>26</v>
      </c>
      <c r="J16" s="27" t="s">
        <v>26</v>
      </c>
      <c r="K16" s="39" t="s">
        <v>26</v>
      </c>
      <c r="L16" s="27" t="s">
        <v>104</v>
      </c>
      <c r="M16" s="68" t="s">
        <v>104</v>
      </c>
    </row>
    <row r="17" spans="1:13" ht="26.25" customHeight="1">
      <c r="A17" s="59"/>
      <c r="B17" s="135" t="s">
        <v>12</v>
      </c>
      <c r="C17" s="136"/>
      <c r="D17" s="27">
        <v>3057320</v>
      </c>
      <c r="E17" s="37">
        <v>22.9</v>
      </c>
      <c r="F17" s="27">
        <v>1769569</v>
      </c>
      <c r="G17" s="37">
        <v>14.9</v>
      </c>
      <c r="H17" s="27">
        <v>2537655</v>
      </c>
      <c r="I17" s="37">
        <v>21.1</v>
      </c>
      <c r="J17" s="27">
        <v>3026526</v>
      </c>
      <c r="K17" s="37">
        <v>23.3</v>
      </c>
      <c r="L17" s="27">
        <v>1202522</v>
      </c>
      <c r="M17" s="67">
        <f t="shared" si="0"/>
        <v>9.6</v>
      </c>
    </row>
    <row r="18" spans="1:13" ht="26.25" customHeight="1">
      <c r="A18" s="59"/>
      <c r="B18" s="33"/>
      <c r="C18" s="34" t="s">
        <v>59</v>
      </c>
      <c r="D18" s="27">
        <v>492373</v>
      </c>
      <c r="E18" s="37">
        <v>3.7</v>
      </c>
      <c r="F18" s="27">
        <v>148680</v>
      </c>
      <c r="G18" s="37">
        <v>1.2</v>
      </c>
      <c r="H18" s="27">
        <v>741381</v>
      </c>
      <c r="I18" s="37">
        <v>6.2</v>
      </c>
      <c r="J18" s="27">
        <v>937268</v>
      </c>
      <c r="K18" s="37">
        <v>7.2</v>
      </c>
      <c r="L18" s="27">
        <v>105920</v>
      </c>
      <c r="M18" s="67">
        <f t="shared" si="0"/>
        <v>0.8</v>
      </c>
    </row>
    <row r="19" spans="1:13" ht="26.25" customHeight="1">
      <c r="A19" s="59"/>
      <c r="B19" s="33"/>
      <c r="C19" s="34" t="s">
        <v>60</v>
      </c>
      <c r="D19" s="27">
        <v>2509822</v>
      </c>
      <c r="E19" s="37">
        <v>18.8</v>
      </c>
      <c r="F19" s="27">
        <v>1584140</v>
      </c>
      <c r="G19" s="37">
        <v>13.3</v>
      </c>
      <c r="H19" s="27">
        <v>1765037</v>
      </c>
      <c r="I19" s="37">
        <v>14.7</v>
      </c>
      <c r="J19" s="27">
        <v>2077445</v>
      </c>
      <c r="K19" s="125">
        <v>16</v>
      </c>
      <c r="L19" s="27">
        <v>1093662</v>
      </c>
      <c r="M19" s="83">
        <f t="shared" si="0"/>
        <v>8.8</v>
      </c>
    </row>
    <row r="20" spans="1:13" ht="26.25" customHeight="1">
      <c r="A20" s="59"/>
      <c r="B20" s="135" t="s">
        <v>61</v>
      </c>
      <c r="C20" s="136"/>
      <c r="D20" s="39" t="s">
        <v>26</v>
      </c>
      <c r="E20" s="27" t="s">
        <v>26</v>
      </c>
      <c r="F20" s="39" t="s">
        <v>26</v>
      </c>
      <c r="G20" s="39" t="s">
        <v>26</v>
      </c>
      <c r="H20" s="27" t="s">
        <v>26</v>
      </c>
      <c r="I20" s="39" t="s">
        <v>26</v>
      </c>
      <c r="J20" s="39" t="s">
        <v>26</v>
      </c>
      <c r="K20" s="39" t="s">
        <v>26</v>
      </c>
      <c r="L20" s="39" t="s">
        <v>104</v>
      </c>
      <c r="M20" s="68" t="s">
        <v>104</v>
      </c>
    </row>
    <row r="21" spans="1:13" ht="26.25" customHeight="1" thickBot="1">
      <c r="A21" s="61"/>
      <c r="B21" s="149" t="s">
        <v>13</v>
      </c>
      <c r="C21" s="150"/>
      <c r="D21" s="69" t="s">
        <v>26</v>
      </c>
      <c r="E21" s="64" t="s">
        <v>26</v>
      </c>
      <c r="F21" s="69" t="s">
        <v>26</v>
      </c>
      <c r="G21" s="69" t="s">
        <v>26</v>
      </c>
      <c r="H21" s="64" t="s">
        <v>26</v>
      </c>
      <c r="I21" s="69" t="s">
        <v>26</v>
      </c>
      <c r="J21" s="69" t="s">
        <v>26</v>
      </c>
      <c r="K21" s="69" t="s">
        <v>26</v>
      </c>
      <c r="L21" s="69" t="s">
        <v>104</v>
      </c>
      <c r="M21" s="70" t="s">
        <v>104</v>
      </c>
    </row>
    <row r="22" spans="1:14" ht="19.5" customHeight="1">
      <c r="A22" s="26"/>
      <c r="B22" s="26"/>
      <c r="C22" s="26"/>
      <c r="D22" s="26"/>
      <c r="E22" s="26"/>
      <c r="F22" s="26"/>
      <c r="G22" s="26"/>
      <c r="H22" s="26"/>
      <c r="I22" s="26"/>
      <c r="J22" s="28"/>
      <c r="K22" s="26"/>
      <c r="L22" s="26"/>
      <c r="M22" s="28" t="s">
        <v>62</v>
      </c>
      <c r="N22" s="9"/>
    </row>
    <row r="23" spans="1:13" ht="12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</sheetData>
  <sheetProtection/>
  <mergeCells count="20">
    <mergeCell ref="B20:C20"/>
    <mergeCell ref="J3:K3"/>
    <mergeCell ref="B8:C8"/>
    <mergeCell ref="B9:C9"/>
    <mergeCell ref="B10:C10"/>
    <mergeCell ref="B11:C11"/>
    <mergeCell ref="A5:C5"/>
    <mergeCell ref="B6:C6"/>
    <mergeCell ref="B12:C12"/>
    <mergeCell ref="B13:C13"/>
    <mergeCell ref="L3:M3"/>
    <mergeCell ref="D3:E3"/>
    <mergeCell ref="F3:G3"/>
    <mergeCell ref="H3:I3"/>
    <mergeCell ref="B21:C21"/>
    <mergeCell ref="A3:C4"/>
    <mergeCell ref="B14:C14"/>
    <mergeCell ref="B15:C15"/>
    <mergeCell ref="B16:C16"/>
    <mergeCell ref="B17:C17"/>
  </mergeCells>
  <printOptions/>
  <pageMargins left="0.78740157480315" right="0.590551181102362" top="0.590551181102362" bottom="0.590551181102362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46"/>
  <sheetViews>
    <sheetView view="pageBreakPreview" zoomScale="70" zoomScaleSheetLayoutView="70" zoomScalePageLayoutView="0" workbookViewId="0" topLeftCell="A1">
      <selection activeCell="AF22" sqref="AF22"/>
    </sheetView>
  </sheetViews>
  <sheetFormatPr defaultColWidth="9.00390625" defaultRowHeight="13.5"/>
  <cols>
    <col min="1" max="1" width="3.375" style="1" customWidth="1"/>
    <col min="2" max="2" width="7.375" style="1" customWidth="1"/>
    <col min="3" max="3" width="5.50390625" style="1" customWidth="1"/>
    <col min="4" max="7" width="3.625" style="1" customWidth="1"/>
    <col min="8" max="9" width="4.375" style="1" customWidth="1"/>
    <col min="10" max="13" width="3.625" style="1" customWidth="1"/>
    <col min="14" max="15" width="4.375" style="1" customWidth="1"/>
    <col min="16" max="19" width="3.625" style="1" customWidth="1"/>
    <col min="20" max="20" width="4.375" style="1" customWidth="1"/>
    <col min="21" max="21" width="7.75390625" style="1" customWidth="1"/>
    <col min="22" max="25" width="3.50390625" style="1" customWidth="1"/>
    <col min="26" max="27" width="4.00390625" style="1" customWidth="1"/>
    <col min="28" max="28" width="3.50390625" style="1" customWidth="1"/>
    <col min="29" max="31" width="3.625" style="1" customWidth="1"/>
    <col min="32" max="33" width="4.00390625" style="1" customWidth="1"/>
    <col min="34" max="37" width="3.50390625" style="1" customWidth="1"/>
    <col min="38" max="39" width="4.00390625" style="1" customWidth="1"/>
    <col min="40" max="43" width="3.50390625" style="1" customWidth="1"/>
    <col min="44" max="45" width="4.00390625" style="1" customWidth="1"/>
    <col min="46" max="46" width="3.375" style="1" customWidth="1"/>
    <col min="47" max="47" width="26.75390625" style="1" customWidth="1"/>
    <col min="48" max="48" width="18.375" style="1" customWidth="1"/>
    <col min="49" max="49" width="11.125" style="1" customWidth="1"/>
    <col min="50" max="50" width="18.375" style="1" customWidth="1"/>
    <col min="51" max="51" width="11.125" style="1" customWidth="1"/>
    <col min="52" max="52" width="18.375" style="1" customWidth="1"/>
    <col min="53" max="53" width="10.75390625" style="1" customWidth="1"/>
    <col min="54" max="54" width="18.375" style="1" customWidth="1"/>
    <col min="55" max="55" width="10.75390625" style="1" customWidth="1"/>
    <col min="56" max="56" width="18.375" style="1" customWidth="1"/>
    <col min="57" max="57" width="10.75390625" style="1" customWidth="1"/>
    <col min="58" max="16384" width="9.00390625" style="1" customWidth="1"/>
  </cols>
  <sheetData>
    <row r="1" spans="1:57" ht="19.5" customHeight="1">
      <c r="A1" s="107" t="s">
        <v>109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3"/>
      <c r="M1" s="23"/>
      <c r="N1" s="23"/>
      <c r="O1" s="23"/>
      <c r="P1" s="23"/>
      <c r="Q1" s="23"/>
      <c r="R1" s="23"/>
      <c r="S1" s="23"/>
      <c r="T1" s="23"/>
      <c r="U1" s="23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3"/>
      <c r="AU1" s="23"/>
      <c r="AV1" s="23"/>
      <c r="AW1" s="38"/>
      <c r="AX1" s="23"/>
      <c r="AY1" s="38"/>
      <c r="AZ1" s="23"/>
      <c r="BA1" s="38"/>
      <c r="BB1" s="23"/>
      <c r="BC1" s="38"/>
      <c r="BD1" s="23"/>
      <c r="BE1" s="38"/>
    </row>
    <row r="2" spans="1:57" ht="19.5" customHeight="1" thickBot="1">
      <c r="A2" s="24"/>
      <c r="B2" s="26"/>
      <c r="C2" s="26"/>
      <c r="D2" s="26"/>
      <c r="E2" s="26"/>
      <c r="F2" s="26"/>
      <c r="G2" s="26"/>
      <c r="H2" s="26"/>
      <c r="I2" s="26"/>
      <c r="J2" s="26"/>
      <c r="K2" s="26"/>
      <c r="L2" s="23"/>
      <c r="M2" s="23"/>
      <c r="N2" s="23"/>
      <c r="O2" s="23"/>
      <c r="P2" s="23"/>
      <c r="Q2" s="23"/>
      <c r="R2" s="23"/>
      <c r="S2" s="23"/>
      <c r="T2" s="23"/>
      <c r="U2" s="23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3"/>
      <c r="AU2" s="23"/>
      <c r="AV2" s="23"/>
      <c r="AW2" s="38"/>
      <c r="AX2" s="23"/>
      <c r="AY2" s="38"/>
      <c r="AZ2" s="23"/>
      <c r="BA2" s="38"/>
      <c r="BB2" s="23"/>
      <c r="BC2" s="38"/>
      <c r="BD2" s="23"/>
      <c r="BE2" s="38"/>
    </row>
    <row r="3" spans="1:57" ht="24.7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87"/>
      <c r="AU3" s="88"/>
      <c r="AV3" s="198" t="s">
        <v>27</v>
      </c>
      <c r="AW3" s="199"/>
      <c r="AX3" s="198" t="s">
        <v>28</v>
      </c>
      <c r="AY3" s="199"/>
      <c r="AZ3" s="198" t="s">
        <v>29</v>
      </c>
      <c r="BA3" s="199"/>
      <c r="BB3" s="180" t="s">
        <v>93</v>
      </c>
      <c r="BC3" s="181"/>
      <c r="BD3" s="180" t="s">
        <v>117</v>
      </c>
      <c r="BE3" s="182"/>
    </row>
    <row r="4" spans="1:57" ht="24.75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26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89"/>
      <c r="AU4" s="41"/>
      <c r="AV4" s="42" t="s">
        <v>0</v>
      </c>
      <c r="AW4" s="42" t="s">
        <v>1</v>
      </c>
      <c r="AX4" s="42" t="s">
        <v>100</v>
      </c>
      <c r="AY4" s="42" t="s">
        <v>1</v>
      </c>
      <c r="AZ4" s="42" t="s">
        <v>0</v>
      </c>
      <c r="BA4" s="42" t="s">
        <v>1</v>
      </c>
      <c r="BB4" s="42" t="s">
        <v>0</v>
      </c>
      <c r="BC4" s="129" t="s">
        <v>1</v>
      </c>
      <c r="BD4" s="42" t="s">
        <v>0</v>
      </c>
      <c r="BE4" s="90" t="s">
        <v>1</v>
      </c>
    </row>
    <row r="5" spans="1:57" ht="13.5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26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108"/>
      <c r="AU5" s="117"/>
      <c r="AV5" s="118" t="s">
        <v>115</v>
      </c>
      <c r="AW5" s="118" t="s">
        <v>116</v>
      </c>
      <c r="AX5" s="118" t="s">
        <v>115</v>
      </c>
      <c r="AY5" s="118" t="s">
        <v>116</v>
      </c>
      <c r="AZ5" s="118" t="s">
        <v>115</v>
      </c>
      <c r="BA5" s="118" t="s">
        <v>116</v>
      </c>
      <c r="BB5" s="118" t="s">
        <v>115</v>
      </c>
      <c r="BC5" s="118" t="s">
        <v>116</v>
      </c>
      <c r="BD5" s="118" t="s">
        <v>115</v>
      </c>
      <c r="BE5" s="119" t="s">
        <v>116</v>
      </c>
    </row>
    <row r="6" spans="1:57" ht="24.75" customHeight="1">
      <c r="A6" s="43"/>
      <c r="B6" s="43"/>
      <c r="C6" s="43"/>
      <c r="D6" s="25"/>
      <c r="E6" s="25"/>
      <c r="F6" s="25"/>
      <c r="G6" s="25"/>
      <c r="H6" s="28"/>
      <c r="I6" s="28"/>
      <c r="J6" s="25"/>
      <c r="K6" s="25"/>
      <c r="L6" s="25"/>
      <c r="M6" s="25"/>
      <c r="N6" s="28"/>
      <c r="O6" s="28"/>
      <c r="P6" s="25"/>
      <c r="Q6" s="25"/>
      <c r="R6" s="25"/>
      <c r="S6" s="25"/>
      <c r="T6" s="28"/>
      <c r="U6" s="28"/>
      <c r="V6" s="25"/>
      <c r="W6" s="25"/>
      <c r="X6" s="25"/>
      <c r="Y6" s="25"/>
      <c r="Z6" s="28"/>
      <c r="AA6" s="28"/>
      <c r="AB6" s="25"/>
      <c r="AC6" s="25"/>
      <c r="AD6" s="25"/>
      <c r="AE6" s="25"/>
      <c r="AF6" s="28"/>
      <c r="AG6" s="28"/>
      <c r="AH6" s="25"/>
      <c r="AI6" s="25"/>
      <c r="AJ6" s="25"/>
      <c r="AK6" s="25"/>
      <c r="AL6" s="28"/>
      <c r="AM6" s="28"/>
      <c r="AN6" s="25"/>
      <c r="AO6" s="25"/>
      <c r="AP6" s="25"/>
      <c r="AQ6" s="25"/>
      <c r="AR6" s="28"/>
      <c r="AS6" s="28"/>
      <c r="AT6" s="190" t="s">
        <v>105</v>
      </c>
      <c r="AU6" s="191"/>
      <c r="AV6" s="115">
        <v>13356464</v>
      </c>
      <c r="AW6" s="114" t="s">
        <v>26</v>
      </c>
      <c r="AX6" s="115">
        <v>11896358</v>
      </c>
      <c r="AY6" s="114" t="s">
        <v>26</v>
      </c>
      <c r="AZ6" s="115">
        <v>12036711</v>
      </c>
      <c r="BA6" s="114" t="s">
        <v>26</v>
      </c>
      <c r="BB6" s="115">
        <f>SUM(BB7:BB19)</f>
        <v>12985885</v>
      </c>
      <c r="BC6" s="8" t="s">
        <v>104</v>
      </c>
      <c r="BD6" s="115">
        <v>12474707</v>
      </c>
      <c r="BE6" s="116" t="s">
        <v>26</v>
      </c>
    </row>
    <row r="7" spans="1:57" ht="24.75" customHeight="1">
      <c r="A7" s="26"/>
      <c r="B7" s="43"/>
      <c r="C7" s="43"/>
      <c r="D7" s="25"/>
      <c r="E7" s="25"/>
      <c r="F7" s="25"/>
      <c r="G7" s="25"/>
      <c r="H7" s="44"/>
      <c r="I7" s="44"/>
      <c r="J7" s="25"/>
      <c r="K7" s="25"/>
      <c r="L7" s="25"/>
      <c r="M7" s="25"/>
      <c r="N7" s="44"/>
      <c r="O7" s="28"/>
      <c r="P7" s="25"/>
      <c r="Q7" s="25"/>
      <c r="R7" s="25"/>
      <c r="S7" s="25"/>
      <c r="T7" s="44"/>
      <c r="U7" s="44"/>
      <c r="V7" s="25"/>
      <c r="W7" s="25"/>
      <c r="X7" s="25"/>
      <c r="Y7" s="25"/>
      <c r="Z7" s="44"/>
      <c r="AA7" s="44"/>
      <c r="AB7" s="25"/>
      <c r="AC7" s="25"/>
      <c r="AD7" s="25"/>
      <c r="AE7" s="25"/>
      <c r="AF7" s="44"/>
      <c r="AG7" s="44"/>
      <c r="AH7" s="25"/>
      <c r="AI7" s="25"/>
      <c r="AJ7" s="25"/>
      <c r="AK7" s="25"/>
      <c r="AL7" s="44"/>
      <c r="AM7" s="44"/>
      <c r="AN7" s="25"/>
      <c r="AO7" s="25"/>
      <c r="AP7" s="25"/>
      <c r="AQ7" s="25"/>
      <c r="AR7" s="44"/>
      <c r="AS7" s="44"/>
      <c r="AT7" s="91"/>
      <c r="AU7" s="45" t="s">
        <v>64</v>
      </c>
      <c r="AV7" s="46">
        <v>158259</v>
      </c>
      <c r="AW7" s="84">
        <v>1.2</v>
      </c>
      <c r="AX7" s="46">
        <v>157827</v>
      </c>
      <c r="AY7" s="84">
        <v>1.3</v>
      </c>
      <c r="AZ7" s="46">
        <v>159281</v>
      </c>
      <c r="BA7" s="84">
        <v>1.3</v>
      </c>
      <c r="BB7" s="46">
        <v>160040</v>
      </c>
      <c r="BC7" s="127">
        <f aca="true" t="shared" si="0" ref="BC7:BC16">BB7/$BB$6*100</f>
        <v>1.2324150414084216</v>
      </c>
      <c r="BD7" s="46">
        <v>163048</v>
      </c>
      <c r="BE7" s="92">
        <f>ROUND(BD7/$BD$6*100,1)</f>
        <v>1.3</v>
      </c>
    </row>
    <row r="8" spans="1:57" ht="24.75" customHeight="1">
      <c r="A8" s="26"/>
      <c r="B8" s="43"/>
      <c r="C8" s="43"/>
      <c r="D8" s="25"/>
      <c r="E8" s="25"/>
      <c r="F8" s="25"/>
      <c r="G8" s="25"/>
      <c r="H8" s="44"/>
      <c r="I8" s="44"/>
      <c r="J8" s="25"/>
      <c r="K8" s="25"/>
      <c r="L8" s="25"/>
      <c r="M8" s="25"/>
      <c r="N8" s="44"/>
      <c r="O8" s="28"/>
      <c r="P8" s="25"/>
      <c r="Q8" s="25"/>
      <c r="R8" s="25"/>
      <c r="S8" s="25"/>
      <c r="T8" s="44"/>
      <c r="U8" s="44"/>
      <c r="V8" s="25"/>
      <c r="W8" s="25"/>
      <c r="X8" s="25"/>
      <c r="Y8" s="25"/>
      <c r="Z8" s="44"/>
      <c r="AA8" s="44"/>
      <c r="AB8" s="25"/>
      <c r="AC8" s="25"/>
      <c r="AD8" s="25"/>
      <c r="AE8" s="25"/>
      <c r="AF8" s="44"/>
      <c r="AG8" s="44"/>
      <c r="AH8" s="25"/>
      <c r="AI8" s="25"/>
      <c r="AJ8" s="25"/>
      <c r="AK8" s="25"/>
      <c r="AL8" s="44"/>
      <c r="AM8" s="44"/>
      <c r="AN8" s="25"/>
      <c r="AO8" s="25"/>
      <c r="AP8" s="25"/>
      <c r="AQ8" s="25"/>
      <c r="AR8" s="44"/>
      <c r="AS8" s="44"/>
      <c r="AT8" s="91"/>
      <c r="AU8" s="45" t="s">
        <v>65</v>
      </c>
      <c r="AV8" s="46">
        <v>3214482</v>
      </c>
      <c r="AW8" s="84">
        <v>24.1</v>
      </c>
      <c r="AX8" s="46">
        <v>2788206</v>
      </c>
      <c r="AY8" s="84">
        <v>23.4</v>
      </c>
      <c r="AZ8" s="46">
        <v>2004524</v>
      </c>
      <c r="BA8" s="84">
        <v>16.6</v>
      </c>
      <c r="BB8" s="46">
        <v>2245209</v>
      </c>
      <c r="BC8" s="127">
        <f t="shared" si="0"/>
        <v>17.289610989162462</v>
      </c>
      <c r="BD8" s="46">
        <v>3129526</v>
      </c>
      <c r="BE8" s="92">
        <f aca="true" t="shared" si="1" ref="BE8:BE19">ROUND(BD8/$BD$6*100,1)</f>
        <v>25.1</v>
      </c>
    </row>
    <row r="9" spans="1:57" ht="24.75" customHeight="1">
      <c r="A9" s="26"/>
      <c r="B9" s="43"/>
      <c r="C9" s="43"/>
      <c r="D9" s="25"/>
      <c r="E9" s="25"/>
      <c r="F9" s="25"/>
      <c r="G9" s="25"/>
      <c r="H9" s="44"/>
      <c r="I9" s="44"/>
      <c r="J9" s="25"/>
      <c r="K9" s="25"/>
      <c r="L9" s="25"/>
      <c r="M9" s="25"/>
      <c r="N9" s="44"/>
      <c r="O9" s="28"/>
      <c r="P9" s="25"/>
      <c r="Q9" s="25"/>
      <c r="R9" s="25"/>
      <c r="S9" s="25"/>
      <c r="T9" s="44"/>
      <c r="U9" s="44"/>
      <c r="V9" s="25"/>
      <c r="W9" s="25"/>
      <c r="X9" s="25"/>
      <c r="Y9" s="25"/>
      <c r="Z9" s="44"/>
      <c r="AA9" s="44"/>
      <c r="AB9" s="25"/>
      <c r="AC9" s="25"/>
      <c r="AD9" s="25"/>
      <c r="AE9" s="25"/>
      <c r="AF9" s="44"/>
      <c r="AG9" s="44"/>
      <c r="AH9" s="25"/>
      <c r="AI9" s="25"/>
      <c r="AJ9" s="25"/>
      <c r="AK9" s="25"/>
      <c r="AL9" s="44"/>
      <c r="AM9" s="44"/>
      <c r="AN9" s="25"/>
      <c r="AO9" s="25"/>
      <c r="AP9" s="25"/>
      <c r="AQ9" s="25"/>
      <c r="AR9" s="44"/>
      <c r="AS9" s="44"/>
      <c r="AT9" s="91"/>
      <c r="AU9" s="45" t="s">
        <v>66</v>
      </c>
      <c r="AV9" s="46">
        <v>3446209</v>
      </c>
      <c r="AW9" s="84">
        <v>25.8</v>
      </c>
      <c r="AX9" s="46">
        <v>3012441</v>
      </c>
      <c r="AY9" s="84">
        <v>25.3</v>
      </c>
      <c r="AZ9" s="46">
        <v>3047197</v>
      </c>
      <c r="BA9" s="84">
        <v>25.3</v>
      </c>
      <c r="BB9" s="46">
        <v>3070800</v>
      </c>
      <c r="BC9" s="127">
        <f t="shared" si="0"/>
        <v>23.647213878761438</v>
      </c>
      <c r="BD9" s="46">
        <v>3132537</v>
      </c>
      <c r="BE9" s="92">
        <f t="shared" si="1"/>
        <v>25.1</v>
      </c>
    </row>
    <row r="10" spans="1:57" ht="24.75" customHeight="1">
      <c r="A10" s="26"/>
      <c r="B10" s="43"/>
      <c r="C10" s="43"/>
      <c r="D10" s="25"/>
      <c r="E10" s="25"/>
      <c r="F10" s="25"/>
      <c r="G10" s="25"/>
      <c r="H10" s="44"/>
      <c r="I10" s="44"/>
      <c r="J10" s="25"/>
      <c r="K10" s="25"/>
      <c r="L10" s="25"/>
      <c r="M10" s="25"/>
      <c r="N10" s="44"/>
      <c r="O10" s="28"/>
      <c r="P10" s="25"/>
      <c r="Q10" s="25"/>
      <c r="R10" s="25"/>
      <c r="S10" s="25"/>
      <c r="T10" s="44"/>
      <c r="U10" s="44"/>
      <c r="V10" s="25"/>
      <c r="W10" s="25"/>
      <c r="X10" s="25"/>
      <c r="Y10" s="25"/>
      <c r="Z10" s="44"/>
      <c r="AA10" s="44"/>
      <c r="AB10" s="25"/>
      <c r="AC10" s="25"/>
      <c r="AD10" s="25"/>
      <c r="AE10" s="25"/>
      <c r="AF10" s="44"/>
      <c r="AG10" s="44"/>
      <c r="AH10" s="25"/>
      <c r="AI10" s="25"/>
      <c r="AJ10" s="25"/>
      <c r="AK10" s="25"/>
      <c r="AL10" s="44"/>
      <c r="AM10" s="44"/>
      <c r="AN10" s="25"/>
      <c r="AO10" s="25"/>
      <c r="AP10" s="25"/>
      <c r="AQ10" s="25"/>
      <c r="AR10" s="44"/>
      <c r="AS10" s="44"/>
      <c r="AT10" s="91"/>
      <c r="AU10" s="45" t="s">
        <v>102</v>
      </c>
      <c r="AV10" s="46">
        <v>938589</v>
      </c>
      <c r="AW10" s="84">
        <v>7</v>
      </c>
      <c r="AX10" s="46">
        <v>914978</v>
      </c>
      <c r="AY10" s="84">
        <v>7.7</v>
      </c>
      <c r="AZ10" s="46">
        <v>958031</v>
      </c>
      <c r="BA10" s="84">
        <v>8</v>
      </c>
      <c r="BB10" s="46">
        <v>870018</v>
      </c>
      <c r="BC10" s="127">
        <f t="shared" si="0"/>
        <v>6.699720504224395</v>
      </c>
      <c r="BD10" s="46">
        <v>858981</v>
      </c>
      <c r="BE10" s="92">
        <f t="shared" si="1"/>
        <v>6.9</v>
      </c>
    </row>
    <row r="11" spans="1:57" ht="24.75" customHeight="1">
      <c r="A11" s="26"/>
      <c r="B11" s="43"/>
      <c r="C11" s="43"/>
      <c r="D11" s="25"/>
      <c r="E11" s="25"/>
      <c r="F11" s="25"/>
      <c r="G11" s="25"/>
      <c r="H11" s="44"/>
      <c r="I11" s="44"/>
      <c r="J11" s="25"/>
      <c r="K11" s="25"/>
      <c r="L11" s="25"/>
      <c r="M11" s="25"/>
      <c r="N11" s="44"/>
      <c r="O11" s="28"/>
      <c r="P11" s="25"/>
      <c r="Q11" s="25"/>
      <c r="R11" s="25"/>
      <c r="S11" s="25"/>
      <c r="T11" s="44"/>
      <c r="U11" s="44"/>
      <c r="V11" s="25"/>
      <c r="W11" s="25"/>
      <c r="X11" s="25"/>
      <c r="Y11" s="25"/>
      <c r="Z11" s="44"/>
      <c r="AA11" s="44"/>
      <c r="AB11" s="25"/>
      <c r="AC11" s="25"/>
      <c r="AD11" s="25"/>
      <c r="AE11" s="25"/>
      <c r="AF11" s="44"/>
      <c r="AG11" s="44"/>
      <c r="AH11" s="25"/>
      <c r="AI11" s="25"/>
      <c r="AJ11" s="25"/>
      <c r="AK11" s="25"/>
      <c r="AL11" s="44"/>
      <c r="AM11" s="44"/>
      <c r="AN11" s="25"/>
      <c r="AO11" s="25"/>
      <c r="AP11" s="25"/>
      <c r="AQ11" s="25"/>
      <c r="AR11" s="44"/>
      <c r="AS11" s="44"/>
      <c r="AT11" s="91"/>
      <c r="AU11" s="45" t="s">
        <v>67</v>
      </c>
      <c r="AV11" s="46">
        <v>22411</v>
      </c>
      <c r="AW11" s="84">
        <v>0.2</v>
      </c>
      <c r="AX11" s="46">
        <v>16096</v>
      </c>
      <c r="AY11" s="84">
        <v>0.1</v>
      </c>
      <c r="AZ11" s="46">
        <v>16096</v>
      </c>
      <c r="BA11" s="84">
        <v>0.1</v>
      </c>
      <c r="BB11" s="46">
        <v>16096</v>
      </c>
      <c r="BC11" s="127">
        <f t="shared" si="0"/>
        <v>0.12394996567426864</v>
      </c>
      <c r="BD11" s="46">
        <v>22332</v>
      </c>
      <c r="BE11" s="92">
        <f t="shared" si="1"/>
        <v>0.2</v>
      </c>
    </row>
    <row r="12" spans="1:57" ht="24.75" customHeight="1">
      <c r="A12" s="26"/>
      <c r="B12" s="43"/>
      <c r="C12" s="43"/>
      <c r="D12" s="25"/>
      <c r="E12" s="25"/>
      <c r="F12" s="25"/>
      <c r="G12" s="25"/>
      <c r="H12" s="44"/>
      <c r="I12" s="44"/>
      <c r="J12" s="25"/>
      <c r="K12" s="25"/>
      <c r="L12" s="25"/>
      <c r="M12" s="25"/>
      <c r="N12" s="44"/>
      <c r="O12" s="28"/>
      <c r="P12" s="25"/>
      <c r="Q12" s="25"/>
      <c r="R12" s="25"/>
      <c r="S12" s="25"/>
      <c r="T12" s="44"/>
      <c r="U12" s="44"/>
      <c r="V12" s="25"/>
      <c r="W12" s="25"/>
      <c r="X12" s="25"/>
      <c r="Y12" s="25"/>
      <c r="Z12" s="44"/>
      <c r="AA12" s="44"/>
      <c r="AB12" s="25"/>
      <c r="AC12" s="25"/>
      <c r="AD12" s="25"/>
      <c r="AE12" s="25"/>
      <c r="AF12" s="44"/>
      <c r="AG12" s="44"/>
      <c r="AH12" s="25"/>
      <c r="AI12" s="25"/>
      <c r="AJ12" s="25"/>
      <c r="AK12" s="25"/>
      <c r="AL12" s="44"/>
      <c r="AM12" s="44"/>
      <c r="AN12" s="25"/>
      <c r="AO12" s="25"/>
      <c r="AP12" s="25"/>
      <c r="AQ12" s="25"/>
      <c r="AR12" s="44"/>
      <c r="AS12" s="44"/>
      <c r="AT12" s="91"/>
      <c r="AU12" s="45" t="s">
        <v>68</v>
      </c>
      <c r="AV12" s="46">
        <v>408707</v>
      </c>
      <c r="AW12" s="84">
        <v>3.1</v>
      </c>
      <c r="AX12" s="46">
        <v>421092</v>
      </c>
      <c r="AY12" s="84">
        <v>3.5</v>
      </c>
      <c r="AZ12" s="46">
        <v>445772</v>
      </c>
      <c r="BA12" s="84">
        <v>3.7</v>
      </c>
      <c r="BB12" s="46">
        <v>360775</v>
      </c>
      <c r="BC12" s="127">
        <f t="shared" si="0"/>
        <v>2.778208801325439</v>
      </c>
      <c r="BD12" s="46">
        <v>239524</v>
      </c>
      <c r="BE12" s="92">
        <f t="shared" si="1"/>
        <v>1.9</v>
      </c>
    </row>
    <row r="13" spans="1:57" ht="24.75" customHeight="1">
      <c r="A13" s="26"/>
      <c r="B13" s="43"/>
      <c r="C13" s="43"/>
      <c r="D13" s="25"/>
      <c r="E13" s="25"/>
      <c r="F13" s="25"/>
      <c r="G13" s="25"/>
      <c r="H13" s="44"/>
      <c r="I13" s="44"/>
      <c r="J13" s="25"/>
      <c r="K13" s="25"/>
      <c r="L13" s="25"/>
      <c r="M13" s="25"/>
      <c r="N13" s="44"/>
      <c r="O13" s="28"/>
      <c r="P13" s="25"/>
      <c r="Q13" s="25"/>
      <c r="R13" s="25"/>
      <c r="S13" s="25"/>
      <c r="T13" s="44"/>
      <c r="U13" s="44"/>
      <c r="V13" s="25"/>
      <c r="W13" s="25"/>
      <c r="X13" s="25"/>
      <c r="Y13" s="25"/>
      <c r="Z13" s="44"/>
      <c r="AA13" s="44"/>
      <c r="AB13" s="25"/>
      <c r="AC13" s="25"/>
      <c r="AD13" s="25"/>
      <c r="AE13" s="25"/>
      <c r="AF13" s="44"/>
      <c r="AG13" s="44"/>
      <c r="AH13" s="25"/>
      <c r="AI13" s="25"/>
      <c r="AJ13" s="25"/>
      <c r="AK13" s="25"/>
      <c r="AL13" s="44"/>
      <c r="AM13" s="44"/>
      <c r="AN13" s="25"/>
      <c r="AO13" s="25"/>
      <c r="AP13" s="25"/>
      <c r="AQ13" s="25"/>
      <c r="AR13" s="44"/>
      <c r="AS13" s="44"/>
      <c r="AT13" s="91"/>
      <c r="AU13" s="45" t="s">
        <v>69</v>
      </c>
      <c r="AV13" s="46">
        <v>81373</v>
      </c>
      <c r="AW13" s="84">
        <v>0.6</v>
      </c>
      <c r="AX13" s="46">
        <v>80505</v>
      </c>
      <c r="AY13" s="84">
        <v>0.7</v>
      </c>
      <c r="AZ13" s="46">
        <v>84229</v>
      </c>
      <c r="BA13" s="84">
        <v>0.7</v>
      </c>
      <c r="BB13" s="46">
        <v>82916</v>
      </c>
      <c r="BC13" s="127">
        <f t="shared" si="0"/>
        <v>0.6385086576694619</v>
      </c>
      <c r="BD13" s="46">
        <v>103546</v>
      </c>
      <c r="BE13" s="92">
        <f t="shared" si="1"/>
        <v>0.8</v>
      </c>
    </row>
    <row r="14" spans="1:57" ht="24.75" customHeight="1">
      <c r="A14" s="26"/>
      <c r="B14" s="43"/>
      <c r="C14" s="43"/>
      <c r="D14" s="25"/>
      <c r="E14" s="25"/>
      <c r="F14" s="25"/>
      <c r="G14" s="25"/>
      <c r="H14" s="44"/>
      <c r="I14" s="44"/>
      <c r="J14" s="25"/>
      <c r="K14" s="25"/>
      <c r="L14" s="25"/>
      <c r="M14" s="25"/>
      <c r="N14" s="44"/>
      <c r="O14" s="28"/>
      <c r="P14" s="25"/>
      <c r="Q14" s="25"/>
      <c r="R14" s="25"/>
      <c r="S14" s="25"/>
      <c r="T14" s="44"/>
      <c r="U14" s="44"/>
      <c r="V14" s="25"/>
      <c r="W14" s="25"/>
      <c r="X14" s="25"/>
      <c r="Y14" s="25"/>
      <c r="Z14" s="44"/>
      <c r="AA14" s="44"/>
      <c r="AB14" s="25"/>
      <c r="AC14" s="25"/>
      <c r="AD14" s="25"/>
      <c r="AE14" s="25"/>
      <c r="AF14" s="44"/>
      <c r="AG14" s="44"/>
      <c r="AH14" s="25"/>
      <c r="AI14" s="25"/>
      <c r="AJ14" s="25"/>
      <c r="AK14" s="25"/>
      <c r="AL14" s="44"/>
      <c r="AM14" s="44"/>
      <c r="AN14" s="25"/>
      <c r="AO14" s="25"/>
      <c r="AP14" s="25"/>
      <c r="AQ14" s="25"/>
      <c r="AR14" s="44"/>
      <c r="AS14" s="44"/>
      <c r="AT14" s="91"/>
      <c r="AU14" s="45" t="s">
        <v>70</v>
      </c>
      <c r="AV14" s="46">
        <v>2392487</v>
      </c>
      <c r="AW14" s="84">
        <v>17.9</v>
      </c>
      <c r="AX14" s="46">
        <v>1689181</v>
      </c>
      <c r="AY14" s="84">
        <v>14.2</v>
      </c>
      <c r="AZ14" s="46">
        <v>1787782</v>
      </c>
      <c r="BA14" s="84">
        <v>14.9</v>
      </c>
      <c r="BB14" s="46">
        <v>1735801</v>
      </c>
      <c r="BC14" s="127">
        <f t="shared" si="0"/>
        <v>13.366828675904646</v>
      </c>
      <c r="BD14" s="46">
        <v>2166527</v>
      </c>
      <c r="BE14" s="92">
        <f t="shared" si="1"/>
        <v>17.4</v>
      </c>
    </row>
    <row r="15" spans="1:57" ht="24.75" customHeight="1">
      <c r="A15" s="26"/>
      <c r="B15" s="43"/>
      <c r="C15" s="43"/>
      <c r="D15" s="25"/>
      <c r="E15" s="25"/>
      <c r="F15" s="25"/>
      <c r="G15" s="25"/>
      <c r="H15" s="44"/>
      <c r="I15" s="44"/>
      <c r="J15" s="25"/>
      <c r="K15" s="25"/>
      <c r="L15" s="25"/>
      <c r="M15" s="25"/>
      <c r="N15" s="44"/>
      <c r="O15" s="28"/>
      <c r="P15" s="25"/>
      <c r="Q15" s="25"/>
      <c r="R15" s="25"/>
      <c r="S15" s="25"/>
      <c r="T15" s="44"/>
      <c r="U15" s="44"/>
      <c r="V15" s="25"/>
      <c r="W15" s="25"/>
      <c r="X15" s="25"/>
      <c r="Y15" s="25"/>
      <c r="Z15" s="44"/>
      <c r="AA15" s="44"/>
      <c r="AB15" s="25"/>
      <c r="AC15" s="25"/>
      <c r="AD15" s="25"/>
      <c r="AE15" s="25"/>
      <c r="AF15" s="44"/>
      <c r="AG15" s="44"/>
      <c r="AH15" s="25"/>
      <c r="AI15" s="25"/>
      <c r="AJ15" s="25"/>
      <c r="AK15" s="25"/>
      <c r="AL15" s="44"/>
      <c r="AM15" s="44"/>
      <c r="AN15" s="25"/>
      <c r="AO15" s="25"/>
      <c r="AP15" s="25"/>
      <c r="AQ15" s="25"/>
      <c r="AR15" s="44"/>
      <c r="AS15" s="44"/>
      <c r="AT15" s="91"/>
      <c r="AU15" s="45" t="s">
        <v>71</v>
      </c>
      <c r="AV15" s="46">
        <v>577987</v>
      </c>
      <c r="AW15" s="84">
        <v>4.3</v>
      </c>
      <c r="AX15" s="46">
        <v>619852</v>
      </c>
      <c r="AY15" s="84">
        <v>5.2</v>
      </c>
      <c r="AZ15" s="46">
        <v>507243</v>
      </c>
      <c r="BA15" s="84">
        <v>4.2</v>
      </c>
      <c r="BB15" s="46">
        <v>491125</v>
      </c>
      <c r="BC15" s="127">
        <f t="shared" si="0"/>
        <v>3.781990984826987</v>
      </c>
      <c r="BD15" s="46">
        <v>510462</v>
      </c>
      <c r="BE15" s="92">
        <f t="shared" si="1"/>
        <v>4.1</v>
      </c>
    </row>
    <row r="16" spans="1:57" ht="24.75" customHeight="1">
      <c r="A16" s="26"/>
      <c r="B16" s="43"/>
      <c r="C16" s="43"/>
      <c r="D16" s="25"/>
      <c r="E16" s="25"/>
      <c r="F16" s="25"/>
      <c r="G16" s="25"/>
      <c r="H16" s="44"/>
      <c r="I16" s="44"/>
      <c r="J16" s="25"/>
      <c r="K16" s="25"/>
      <c r="L16" s="25"/>
      <c r="M16" s="25"/>
      <c r="N16" s="44"/>
      <c r="O16" s="28"/>
      <c r="P16" s="25"/>
      <c r="Q16" s="25"/>
      <c r="R16" s="25"/>
      <c r="S16" s="25"/>
      <c r="T16" s="44"/>
      <c r="U16" s="44"/>
      <c r="V16" s="25"/>
      <c r="W16" s="25"/>
      <c r="X16" s="25"/>
      <c r="Y16" s="25"/>
      <c r="Z16" s="44"/>
      <c r="AA16" s="44"/>
      <c r="AB16" s="25"/>
      <c r="AC16" s="25"/>
      <c r="AD16" s="25"/>
      <c r="AE16" s="25"/>
      <c r="AF16" s="44"/>
      <c r="AG16" s="44"/>
      <c r="AH16" s="25"/>
      <c r="AI16" s="25"/>
      <c r="AJ16" s="25"/>
      <c r="AK16" s="25"/>
      <c r="AL16" s="44"/>
      <c r="AM16" s="44"/>
      <c r="AN16" s="25"/>
      <c r="AO16" s="25"/>
      <c r="AP16" s="25"/>
      <c r="AQ16" s="25"/>
      <c r="AR16" s="44"/>
      <c r="AS16" s="44"/>
      <c r="AT16" s="91"/>
      <c r="AU16" s="45" t="s">
        <v>72</v>
      </c>
      <c r="AV16" s="46">
        <v>1389085</v>
      </c>
      <c r="AW16" s="84">
        <v>10.4</v>
      </c>
      <c r="AX16" s="46">
        <v>1453495</v>
      </c>
      <c r="AY16" s="84">
        <v>12.2</v>
      </c>
      <c r="AZ16" s="46">
        <v>2233923</v>
      </c>
      <c r="BA16" s="84">
        <v>18.6</v>
      </c>
      <c r="BB16" s="46">
        <v>3176080</v>
      </c>
      <c r="BC16" s="127">
        <f t="shared" si="0"/>
        <v>24.45794029440427</v>
      </c>
      <c r="BD16" s="46">
        <v>1424817</v>
      </c>
      <c r="BE16" s="92">
        <f t="shared" si="1"/>
        <v>11.4</v>
      </c>
    </row>
    <row r="17" spans="1:57" ht="24.75" customHeight="1">
      <c r="A17" s="26"/>
      <c r="B17" s="43"/>
      <c r="C17" s="43"/>
      <c r="D17" s="25"/>
      <c r="E17" s="25"/>
      <c r="F17" s="25"/>
      <c r="G17" s="25"/>
      <c r="H17" s="44"/>
      <c r="I17" s="44"/>
      <c r="J17" s="25"/>
      <c r="K17" s="25"/>
      <c r="L17" s="25"/>
      <c r="M17" s="25"/>
      <c r="N17" s="44"/>
      <c r="O17" s="28"/>
      <c r="P17" s="25"/>
      <c r="Q17" s="25"/>
      <c r="R17" s="25"/>
      <c r="S17" s="25"/>
      <c r="T17" s="44"/>
      <c r="U17" s="44"/>
      <c r="V17" s="25"/>
      <c r="W17" s="25"/>
      <c r="X17" s="25"/>
      <c r="Y17" s="25"/>
      <c r="Z17" s="44"/>
      <c r="AA17" s="44"/>
      <c r="AB17" s="25"/>
      <c r="AC17" s="25"/>
      <c r="AD17" s="25"/>
      <c r="AE17" s="25"/>
      <c r="AF17" s="28"/>
      <c r="AG17" s="28"/>
      <c r="AH17" s="25"/>
      <c r="AI17" s="25"/>
      <c r="AJ17" s="25"/>
      <c r="AK17" s="25"/>
      <c r="AL17" s="28"/>
      <c r="AM17" s="28"/>
      <c r="AN17" s="25"/>
      <c r="AO17" s="25"/>
      <c r="AP17" s="25"/>
      <c r="AQ17" s="25"/>
      <c r="AR17" s="28"/>
      <c r="AS17" s="28"/>
      <c r="AT17" s="91"/>
      <c r="AU17" s="45" t="s">
        <v>73</v>
      </c>
      <c r="AV17" s="46" t="s">
        <v>26</v>
      </c>
      <c r="AW17" s="84" t="s">
        <v>26</v>
      </c>
      <c r="AX17" s="46" t="s">
        <v>26</v>
      </c>
      <c r="AY17" s="84" t="s">
        <v>26</v>
      </c>
      <c r="AZ17" s="46" t="s">
        <v>26</v>
      </c>
      <c r="BA17" s="84" t="s">
        <v>26</v>
      </c>
      <c r="BB17" s="46" t="s">
        <v>26</v>
      </c>
      <c r="BC17" s="127" t="s">
        <v>26</v>
      </c>
      <c r="BD17" s="46" t="s">
        <v>26</v>
      </c>
      <c r="BE17" s="92" t="s">
        <v>26</v>
      </c>
    </row>
    <row r="18" spans="1:57" ht="24.75" customHeight="1">
      <c r="A18" s="26"/>
      <c r="B18" s="43"/>
      <c r="C18" s="43"/>
      <c r="D18" s="25"/>
      <c r="E18" s="25"/>
      <c r="F18" s="25"/>
      <c r="G18" s="25"/>
      <c r="H18" s="44"/>
      <c r="I18" s="44"/>
      <c r="J18" s="25"/>
      <c r="K18" s="25"/>
      <c r="L18" s="25"/>
      <c r="M18" s="25"/>
      <c r="N18" s="44"/>
      <c r="O18" s="28"/>
      <c r="P18" s="25"/>
      <c r="Q18" s="25"/>
      <c r="R18" s="25"/>
      <c r="S18" s="25"/>
      <c r="T18" s="44"/>
      <c r="U18" s="44"/>
      <c r="V18" s="25"/>
      <c r="W18" s="25"/>
      <c r="X18" s="25"/>
      <c r="Y18" s="25"/>
      <c r="Z18" s="44"/>
      <c r="AA18" s="44"/>
      <c r="AB18" s="25"/>
      <c r="AC18" s="25"/>
      <c r="AD18" s="25"/>
      <c r="AE18" s="25"/>
      <c r="AF18" s="44"/>
      <c r="AG18" s="44"/>
      <c r="AH18" s="25"/>
      <c r="AI18" s="25"/>
      <c r="AJ18" s="25"/>
      <c r="AK18" s="25"/>
      <c r="AL18" s="44"/>
      <c r="AM18" s="44"/>
      <c r="AN18" s="25"/>
      <c r="AO18" s="25"/>
      <c r="AP18" s="25"/>
      <c r="AQ18" s="25"/>
      <c r="AR18" s="44"/>
      <c r="AS18" s="44"/>
      <c r="AT18" s="91"/>
      <c r="AU18" s="45" t="s">
        <v>55</v>
      </c>
      <c r="AV18" s="46">
        <v>599082</v>
      </c>
      <c r="AW18" s="84">
        <v>4.5</v>
      </c>
      <c r="AX18" s="46">
        <v>687173</v>
      </c>
      <c r="AY18" s="84">
        <v>5.9</v>
      </c>
      <c r="AZ18" s="46">
        <v>719420</v>
      </c>
      <c r="BA18" s="84">
        <v>6</v>
      </c>
      <c r="BB18" s="46">
        <v>740980</v>
      </c>
      <c r="BC18" s="127">
        <f>BB18/$BB$6*100</f>
        <v>5.706041598243015</v>
      </c>
      <c r="BD18" s="46">
        <v>716892</v>
      </c>
      <c r="BE18" s="92">
        <f t="shared" si="1"/>
        <v>5.7</v>
      </c>
    </row>
    <row r="19" spans="1:57" ht="24.75" customHeight="1" thickBot="1">
      <c r="A19" s="26"/>
      <c r="B19" s="43"/>
      <c r="C19" s="43"/>
      <c r="D19" s="25"/>
      <c r="E19" s="25"/>
      <c r="F19" s="25"/>
      <c r="G19" s="25"/>
      <c r="H19" s="44"/>
      <c r="I19" s="44"/>
      <c r="J19" s="25"/>
      <c r="K19" s="25"/>
      <c r="L19" s="25"/>
      <c r="M19" s="25"/>
      <c r="N19" s="44"/>
      <c r="O19" s="28"/>
      <c r="P19" s="25"/>
      <c r="Q19" s="25"/>
      <c r="R19" s="25"/>
      <c r="S19" s="25"/>
      <c r="T19" s="44"/>
      <c r="U19" s="44"/>
      <c r="V19" s="25"/>
      <c r="W19" s="25"/>
      <c r="X19" s="25"/>
      <c r="Y19" s="25"/>
      <c r="Z19" s="44"/>
      <c r="AA19" s="44"/>
      <c r="AB19" s="25"/>
      <c r="AC19" s="25"/>
      <c r="AD19" s="25"/>
      <c r="AE19" s="25"/>
      <c r="AF19" s="44"/>
      <c r="AG19" s="44"/>
      <c r="AH19" s="25"/>
      <c r="AI19" s="25"/>
      <c r="AJ19" s="25"/>
      <c r="AK19" s="25"/>
      <c r="AL19" s="44"/>
      <c r="AM19" s="44"/>
      <c r="AN19" s="25"/>
      <c r="AO19" s="25"/>
      <c r="AP19" s="25"/>
      <c r="AQ19" s="25"/>
      <c r="AR19" s="44"/>
      <c r="AS19" s="44"/>
      <c r="AT19" s="93"/>
      <c r="AU19" s="94" t="s">
        <v>63</v>
      </c>
      <c r="AV19" s="96">
        <v>127793</v>
      </c>
      <c r="AW19" s="95">
        <v>1</v>
      </c>
      <c r="AX19" s="96">
        <v>55512</v>
      </c>
      <c r="AY19" s="95">
        <v>0.5</v>
      </c>
      <c r="AZ19" s="96">
        <v>73213</v>
      </c>
      <c r="BA19" s="95">
        <v>0.6</v>
      </c>
      <c r="BB19" s="96">
        <v>36045</v>
      </c>
      <c r="BC19" s="128">
        <f>BB19/$BB$6*100</f>
        <v>0.27757060839519215</v>
      </c>
      <c r="BD19" s="96">
        <v>6515</v>
      </c>
      <c r="BE19" s="97">
        <f t="shared" si="1"/>
        <v>0.1</v>
      </c>
    </row>
    <row r="20" spans="1:57" s="9" customFormat="1" ht="19.5" customHeight="1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8" t="s">
        <v>62</v>
      </c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</row>
    <row r="21" spans="1:57" s="9" customFormat="1" ht="13.5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</row>
    <row r="22" spans="1:57" s="9" customFormat="1" ht="21" customHeight="1">
      <c r="A22" s="107" t="s">
        <v>110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8"/>
      <c r="V22" s="107" t="s">
        <v>111</v>
      </c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8"/>
      <c r="AS22" s="24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</row>
    <row r="23" spans="1:57" s="9" customFormat="1" ht="21" customHeight="1" thickBot="1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8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8" t="s">
        <v>95</v>
      </c>
      <c r="AS23" s="24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</row>
    <row r="24" spans="1:57" ht="43.5" customHeight="1">
      <c r="A24" s="170"/>
      <c r="B24" s="171"/>
      <c r="C24" s="132" t="s">
        <v>74</v>
      </c>
      <c r="D24" s="133"/>
      <c r="E24" s="133"/>
      <c r="F24" s="133"/>
      <c r="G24" s="133" t="s">
        <v>103</v>
      </c>
      <c r="H24" s="133"/>
      <c r="I24" s="133"/>
      <c r="J24" s="133"/>
      <c r="K24" s="133" t="s">
        <v>14</v>
      </c>
      <c r="L24" s="133"/>
      <c r="M24" s="133"/>
      <c r="N24" s="133"/>
      <c r="O24" s="133" t="s">
        <v>15</v>
      </c>
      <c r="P24" s="133"/>
      <c r="Q24" s="133"/>
      <c r="R24" s="133"/>
      <c r="S24" s="133" t="s">
        <v>98</v>
      </c>
      <c r="T24" s="133"/>
      <c r="U24" s="134"/>
      <c r="V24" s="183"/>
      <c r="W24" s="184"/>
      <c r="X24" s="184"/>
      <c r="Y24" s="184" t="s">
        <v>16</v>
      </c>
      <c r="Z24" s="184"/>
      <c r="AA24" s="184"/>
      <c r="AB24" s="184"/>
      <c r="AC24" s="184"/>
      <c r="AD24" s="184"/>
      <c r="AE24" s="184"/>
      <c r="AF24" s="184"/>
      <c r="AG24" s="184"/>
      <c r="AH24" s="184"/>
      <c r="AI24" s="184" t="s">
        <v>17</v>
      </c>
      <c r="AJ24" s="184"/>
      <c r="AK24" s="184"/>
      <c r="AL24" s="184"/>
      <c r="AM24" s="184"/>
      <c r="AN24" s="184"/>
      <c r="AO24" s="184"/>
      <c r="AP24" s="184"/>
      <c r="AQ24" s="184"/>
      <c r="AR24" s="189"/>
      <c r="AS24" s="23"/>
      <c r="AT24" s="23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</row>
    <row r="25" spans="1:57" ht="13.5" customHeight="1">
      <c r="A25" s="110"/>
      <c r="B25" s="111"/>
      <c r="C25" s="202" t="s">
        <v>115</v>
      </c>
      <c r="D25" s="203"/>
      <c r="E25" s="203"/>
      <c r="F25" s="203"/>
      <c r="G25" s="204" t="s">
        <v>115</v>
      </c>
      <c r="H25" s="204"/>
      <c r="I25" s="204"/>
      <c r="J25" s="204"/>
      <c r="K25" s="204" t="s">
        <v>115</v>
      </c>
      <c r="L25" s="204"/>
      <c r="M25" s="204"/>
      <c r="N25" s="204"/>
      <c r="O25" s="204"/>
      <c r="P25" s="204"/>
      <c r="Q25" s="204"/>
      <c r="R25" s="204"/>
      <c r="S25" s="204" t="s">
        <v>116</v>
      </c>
      <c r="T25" s="203"/>
      <c r="U25" s="205"/>
      <c r="V25" s="185"/>
      <c r="W25" s="186"/>
      <c r="X25" s="186"/>
      <c r="Y25" s="192" t="s">
        <v>0</v>
      </c>
      <c r="Z25" s="193"/>
      <c r="AA25" s="193"/>
      <c r="AB25" s="194"/>
      <c r="AC25" s="192" t="s">
        <v>18</v>
      </c>
      <c r="AD25" s="193"/>
      <c r="AE25" s="194"/>
      <c r="AF25" s="192" t="s">
        <v>19</v>
      </c>
      <c r="AG25" s="193"/>
      <c r="AH25" s="194"/>
      <c r="AI25" s="192" t="s">
        <v>75</v>
      </c>
      <c r="AJ25" s="193"/>
      <c r="AK25" s="193"/>
      <c r="AL25" s="194"/>
      <c r="AM25" s="192" t="s">
        <v>18</v>
      </c>
      <c r="AN25" s="193"/>
      <c r="AO25" s="194"/>
      <c r="AP25" s="192" t="s">
        <v>19</v>
      </c>
      <c r="AQ25" s="193"/>
      <c r="AR25" s="200"/>
      <c r="AS25" s="23"/>
      <c r="AT25" s="23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</row>
    <row r="26" spans="1:57" ht="21" customHeight="1">
      <c r="A26" s="166" t="s">
        <v>121</v>
      </c>
      <c r="B26" s="167"/>
      <c r="C26" s="168">
        <v>5222194</v>
      </c>
      <c r="D26" s="169"/>
      <c r="E26" s="169"/>
      <c r="F26" s="169"/>
      <c r="G26" s="169">
        <v>6274915</v>
      </c>
      <c r="H26" s="169"/>
      <c r="I26" s="169"/>
      <c r="J26" s="169"/>
      <c r="K26" s="169" t="s">
        <v>26</v>
      </c>
      <c r="L26" s="169"/>
      <c r="M26" s="169"/>
      <c r="N26" s="169"/>
      <c r="O26" s="174">
        <v>1.201</v>
      </c>
      <c r="P26" s="174"/>
      <c r="Q26" s="174"/>
      <c r="R26" s="174"/>
      <c r="S26" s="172">
        <v>4.7</v>
      </c>
      <c r="T26" s="172"/>
      <c r="U26" s="173"/>
      <c r="V26" s="187"/>
      <c r="W26" s="188"/>
      <c r="X26" s="188"/>
      <c r="Y26" s="195"/>
      <c r="Z26" s="196"/>
      <c r="AA26" s="196"/>
      <c r="AB26" s="197"/>
      <c r="AC26" s="195"/>
      <c r="AD26" s="196"/>
      <c r="AE26" s="197"/>
      <c r="AF26" s="195"/>
      <c r="AG26" s="196"/>
      <c r="AH26" s="197"/>
      <c r="AI26" s="195"/>
      <c r="AJ26" s="196"/>
      <c r="AK26" s="196"/>
      <c r="AL26" s="197"/>
      <c r="AM26" s="195"/>
      <c r="AN26" s="196"/>
      <c r="AO26" s="197"/>
      <c r="AP26" s="195"/>
      <c r="AQ26" s="196"/>
      <c r="AR26" s="201"/>
      <c r="AS26" s="23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</row>
    <row r="27" spans="1:57" ht="21" customHeight="1">
      <c r="A27" s="166">
        <v>17</v>
      </c>
      <c r="B27" s="167"/>
      <c r="C27" s="168">
        <v>5306360</v>
      </c>
      <c r="D27" s="169"/>
      <c r="E27" s="169"/>
      <c r="F27" s="169"/>
      <c r="G27" s="169">
        <v>6358155</v>
      </c>
      <c r="H27" s="169"/>
      <c r="I27" s="169"/>
      <c r="J27" s="169"/>
      <c r="K27" s="169" t="s">
        <v>26</v>
      </c>
      <c r="L27" s="169"/>
      <c r="M27" s="169"/>
      <c r="N27" s="169"/>
      <c r="O27" s="174">
        <v>1.198</v>
      </c>
      <c r="P27" s="174"/>
      <c r="Q27" s="174"/>
      <c r="R27" s="174"/>
      <c r="S27" s="172">
        <v>5.4</v>
      </c>
      <c r="T27" s="172"/>
      <c r="U27" s="173"/>
      <c r="V27" s="166" t="s">
        <v>121</v>
      </c>
      <c r="W27" s="174"/>
      <c r="X27" s="174"/>
      <c r="Y27" s="176">
        <v>13356464</v>
      </c>
      <c r="Z27" s="138"/>
      <c r="AA27" s="138"/>
      <c r="AB27" s="138"/>
      <c r="AC27" s="175">
        <v>783</v>
      </c>
      <c r="AD27" s="175"/>
      <c r="AE27" s="175"/>
      <c r="AF27" s="175">
        <v>312</v>
      </c>
      <c r="AG27" s="175"/>
      <c r="AH27" s="175"/>
      <c r="AI27" s="138">
        <v>7448075</v>
      </c>
      <c r="AJ27" s="138"/>
      <c r="AK27" s="138"/>
      <c r="AL27" s="138"/>
      <c r="AM27" s="175">
        <v>437</v>
      </c>
      <c r="AN27" s="175"/>
      <c r="AO27" s="175"/>
      <c r="AP27" s="175">
        <v>174</v>
      </c>
      <c r="AQ27" s="175"/>
      <c r="AR27" s="178"/>
      <c r="AS27" s="23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</row>
    <row r="28" spans="1:57" ht="21" customHeight="1">
      <c r="A28" s="166">
        <v>18</v>
      </c>
      <c r="B28" s="167"/>
      <c r="C28" s="168">
        <v>5437547</v>
      </c>
      <c r="D28" s="169"/>
      <c r="E28" s="169"/>
      <c r="F28" s="169"/>
      <c r="G28" s="169">
        <v>6963512</v>
      </c>
      <c r="H28" s="169"/>
      <c r="I28" s="169"/>
      <c r="J28" s="169"/>
      <c r="K28" s="169" t="s">
        <v>26</v>
      </c>
      <c r="L28" s="169"/>
      <c r="M28" s="169"/>
      <c r="N28" s="169"/>
      <c r="O28" s="174">
        <v>1.281</v>
      </c>
      <c r="P28" s="174"/>
      <c r="Q28" s="174"/>
      <c r="R28" s="174"/>
      <c r="S28" s="172">
        <v>4.9</v>
      </c>
      <c r="T28" s="172"/>
      <c r="U28" s="173"/>
      <c r="V28" s="166">
        <v>17</v>
      </c>
      <c r="W28" s="174"/>
      <c r="X28" s="174"/>
      <c r="Y28" s="176">
        <v>11896358</v>
      </c>
      <c r="Z28" s="138"/>
      <c r="AA28" s="138"/>
      <c r="AB28" s="138"/>
      <c r="AC28" s="175">
        <v>706</v>
      </c>
      <c r="AD28" s="175"/>
      <c r="AE28" s="175"/>
      <c r="AF28" s="175">
        <v>277</v>
      </c>
      <c r="AG28" s="175"/>
      <c r="AH28" s="175"/>
      <c r="AI28" s="138">
        <v>7826946</v>
      </c>
      <c r="AJ28" s="138"/>
      <c r="AK28" s="138"/>
      <c r="AL28" s="138"/>
      <c r="AM28" s="175">
        <v>464</v>
      </c>
      <c r="AN28" s="175"/>
      <c r="AO28" s="175"/>
      <c r="AP28" s="175">
        <v>182</v>
      </c>
      <c r="AQ28" s="175"/>
      <c r="AR28" s="178"/>
      <c r="AS28" s="23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</row>
    <row r="29" spans="1:57" ht="21" customHeight="1">
      <c r="A29" s="166">
        <v>19</v>
      </c>
      <c r="B29" s="167"/>
      <c r="C29" s="168">
        <v>5754175</v>
      </c>
      <c r="D29" s="169"/>
      <c r="E29" s="169"/>
      <c r="F29" s="169"/>
      <c r="G29" s="169">
        <v>6954634</v>
      </c>
      <c r="H29" s="169"/>
      <c r="I29" s="169"/>
      <c r="J29" s="169"/>
      <c r="K29" s="169" t="s">
        <v>104</v>
      </c>
      <c r="L29" s="169"/>
      <c r="M29" s="169"/>
      <c r="N29" s="169"/>
      <c r="O29" s="174">
        <v>1.209</v>
      </c>
      <c r="P29" s="174"/>
      <c r="Q29" s="174"/>
      <c r="R29" s="174"/>
      <c r="S29" s="172">
        <v>4.4</v>
      </c>
      <c r="T29" s="172"/>
      <c r="U29" s="173"/>
      <c r="V29" s="166">
        <v>18</v>
      </c>
      <c r="W29" s="174"/>
      <c r="X29" s="174"/>
      <c r="Y29" s="176">
        <v>12036711</v>
      </c>
      <c r="Z29" s="138"/>
      <c r="AA29" s="138"/>
      <c r="AB29" s="138"/>
      <c r="AC29" s="175">
        <v>677</v>
      </c>
      <c r="AD29" s="175"/>
      <c r="AE29" s="175"/>
      <c r="AF29" s="175">
        <v>269</v>
      </c>
      <c r="AG29" s="175"/>
      <c r="AH29" s="175"/>
      <c r="AI29" s="138">
        <v>8319094</v>
      </c>
      <c r="AJ29" s="138"/>
      <c r="AK29" s="138"/>
      <c r="AL29" s="138"/>
      <c r="AM29" s="175">
        <v>468</v>
      </c>
      <c r="AN29" s="175"/>
      <c r="AO29" s="175"/>
      <c r="AP29" s="175">
        <v>186</v>
      </c>
      <c r="AQ29" s="175"/>
      <c r="AR29" s="178"/>
      <c r="AS29" s="23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</row>
    <row r="30" spans="1:57" ht="21" customHeight="1" thickBot="1">
      <c r="A30" s="156">
        <v>20</v>
      </c>
      <c r="B30" s="161"/>
      <c r="C30" s="162">
        <v>5848092</v>
      </c>
      <c r="D30" s="163"/>
      <c r="E30" s="163"/>
      <c r="F30" s="163"/>
      <c r="G30" s="163">
        <v>6992942</v>
      </c>
      <c r="H30" s="163"/>
      <c r="I30" s="163"/>
      <c r="J30" s="163"/>
      <c r="K30" s="163" t="s">
        <v>104</v>
      </c>
      <c r="L30" s="163"/>
      <c r="M30" s="163"/>
      <c r="N30" s="163"/>
      <c r="O30" s="157">
        <f>ROUND(G30/C30,3)</f>
        <v>1.196</v>
      </c>
      <c r="P30" s="157"/>
      <c r="Q30" s="157"/>
      <c r="R30" s="157"/>
      <c r="S30" s="164">
        <v>3.6</v>
      </c>
      <c r="T30" s="164"/>
      <c r="U30" s="165"/>
      <c r="V30" s="166">
        <v>19</v>
      </c>
      <c r="W30" s="174"/>
      <c r="X30" s="174"/>
      <c r="Y30" s="176">
        <v>12985885</v>
      </c>
      <c r="Z30" s="138"/>
      <c r="AA30" s="138"/>
      <c r="AB30" s="138"/>
      <c r="AC30" s="138">
        <f>Y30/18363</f>
        <v>707.1766595872134</v>
      </c>
      <c r="AD30" s="138"/>
      <c r="AE30" s="138"/>
      <c r="AF30" s="138">
        <f>Y30/46182</f>
        <v>281.1893161837946</v>
      </c>
      <c r="AG30" s="138"/>
      <c r="AH30" s="138"/>
      <c r="AI30" s="138">
        <v>8658287</v>
      </c>
      <c r="AJ30" s="138"/>
      <c r="AK30" s="138"/>
      <c r="AL30" s="138"/>
      <c r="AM30" s="177">
        <f>AI30/18363</f>
        <v>471.50721559658007</v>
      </c>
      <c r="AN30" s="175"/>
      <c r="AO30" s="175"/>
      <c r="AP30" s="138">
        <f>AI30/46182</f>
        <v>187.48185440214803</v>
      </c>
      <c r="AQ30" s="138"/>
      <c r="AR30" s="179"/>
      <c r="AS30" s="23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</row>
    <row r="31" spans="1:57" ht="20.25" customHeight="1" thickBot="1">
      <c r="A31" s="48"/>
      <c r="B31" s="48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8"/>
      <c r="P31" s="48"/>
      <c r="Q31" s="48"/>
      <c r="R31" s="48"/>
      <c r="S31" s="50"/>
      <c r="T31" s="50"/>
      <c r="U31" s="85" t="s">
        <v>99</v>
      </c>
      <c r="V31" s="156">
        <v>20</v>
      </c>
      <c r="W31" s="157"/>
      <c r="X31" s="157"/>
      <c r="Y31" s="158">
        <v>12474707</v>
      </c>
      <c r="Z31" s="154"/>
      <c r="AA31" s="154"/>
      <c r="AB31" s="154"/>
      <c r="AC31" s="154">
        <f>+Y31/19329</f>
        <v>645.3881214755031</v>
      </c>
      <c r="AD31" s="154"/>
      <c r="AE31" s="154"/>
      <c r="AF31" s="154">
        <f>+Y31/48122</f>
        <v>259.2308507543327</v>
      </c>
      <c r="AG31" s="154"/>
      <c r="AH31" s="154"/>
      <c r="AI31" s="154">
        <v>8983603</v>
      </c>
      <c r="AJ31" s="154"/>
      <c r="AK31" s="154"/>
      <c r="AL31" s="154"/>
      <c r="AM31" s="159">
        <f>+AI31/19329</f>
        <v>464.7732940141756</v>
      </c>
      <c r="AN31" s="160"/>
      <c r="AO31" s="160"/>
      <c r="AP31" s="154">
        <f>+AI31/48122</f>
        <v>186.683907568264</v>
      </c>
      <c r="AQ31" s="154"/>
      <c r="AR31" s="155"/>
      <c r="AS31" s="23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</row>
    <row r="32" spans="1:57" ht="20.25" customHeight="1">
      <c r="A32" s="48"/>
      <c r="B32" s="48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8"/>
      <c r="P32" s="48"/>
      <c r="Q32" s="48"/>
      <c r="R32" s="48"/>
      <c r="S32" s="50"/>
      <c r="T32" s="50"/>
      <c r="U32" s="50"/>
      <c r="V32" s="86" t="s">
        <v>123</v>
      </c>
      <c r="W32" s="48"/>
      <c r="X32" s="48"/>
      <c r="Y32" s="25"/>
      <c r="Z32" s="25"/>
      <c r="AA32" s="25"/>
      <c r="AB32" s="25"/>
      <c r="AC32" s="44"/>
      <c r="AD32" s="44"/>
      <c r="AE32" s="44"/>
      <c r="AF32" s="44"/>
      <c r="AG32" s="44"/>
      <c r="AH32" s="44"/>
      <c r="AI32" s="25"/>
      <c r="AJ32" s="25"/>
      <c r="AK32" s="25"/>
      <c r="AL32" s="25"/>
      <c r="AM32" s="44"/>
      <c r="AN32" s="44"/>
      <c r="AO32" s="44"/>
      <c r="AP32" s="44"/>
      <c r="AQ32" s="44"/>
      <c r="AR32" s="44" t="s">
        <v>62</v>
      </c>
      <c r="AS32" s="23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</row>
    <row r="33" spans="1:57" ht="21" customHeight="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8"/>
      <c r="V33" s="48"/>
      <c r="W33" s="48"/>
      <c r="X33" s="48"/>
      <c r="Y33" s="25"/>
      <c r="Z33" s="25"/>
      <c r="AA33" s="25"/>
      <c r="AB33" s="25"/>
      <c r="AC33" s="44"/>
      <c r="AD33" s="44"/>
      <c r="AE33" s="44"/>
      <c r="AF33" s="44"/>
      <c r="AG33" s="44"/>
      <c r="AH33" s="44"/>
      <c r="AI33" s="25"/>
      <c r="AJ33" s="25"/>
      <c r="AK33" s="25"/>
      <c r="AL33" s="25"/>
      <c r="AM33" s="44"/>
      <c r="AN33" s="44"/>
      <c r="AO33" s="44"/>
      <c r="AP33" s="44"/>
      <c r="AQ33" s="44"/>
      <c r="AR33" s="44"/>
      <c r="AS33" s="23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</row>
    <row r="34" spans="1:57" ht="21" customHeight="1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48"/>
      <c r="W34" s="48"/>
      <c r="X34" s="48"/>
      <c r="Y34" s="25"/>
      <c r="Z34" s="25"/>
      <c r="AA34" s="25"/>
      <c r="AB34" s="25"/>
      <c r="AC34" s="44"/>
      <c r="AD34" s="44"/>
      <c r="AE34" s="44"/>
      <c r="AF34" s="44"/>
      <c r="AG34" s="44"/>
      <c r="AH34" s="44"/>
      <c r="AI34" s="25"/>
      <c r="AJ34" s="25"/>
      <c r="AK34" s="25"/>
      <c r="AL34" s="25"/>
      <c r="AM34" s="44"/>
      <c r="AN34" s="44"/>
      <c r="AO34" s="44"/>
      <c r="AP34" s="44"/>
      <c r="AQ34" s="44"/>
      <c r="AR34" s="44"/>
      <c r="AS34" s="23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</row>
    <row r="35" spans="1:57" ht="21" customHeight="1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23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</row>
    <row r="36" spans="1:57" ht="21" customHeight="1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40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</row>
    <row r="37" spans="1:57" ht="33" customHeight="1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</row>
    <row r="38" spans="1:57" ht="12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</row>
    <row r="39" spans="1:57" ht="12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</row>
    <row r="40" spans="1:57" ht="12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</row>
    <row r="41" spans="1:57" ht="12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</row>
    <row r="42" spans="1:57" ht="12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</row>
    <row r="43" spans="1:57" ht="12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</row>
    <row r="44" spans="1:57" ht="12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</row>
    <row r="45" spans="1:57" ht="12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</row>
    <row r="46" spans="22:57" ht="12"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</row>
  </sheetData>
  <sheetProtection/>
  <mergeCells count="91">
    <mergeCell ref="AV3:AW3"/>
    <mergeCell ref="AX3:AY3"/>
    <mergeCell ref="AZ3:BA3"/>
    <mergeCell ref="AP25:AR26"/>
    <mergeCell ref="C25:F25"/>
    <mergeCell ref="G25:J25"/>
    <mergeCell ref="K25:N25"/>
    <mergeCell ref="O25:R25"/>
    <mergeCell ref="S25:U25"/>
    <mergeCell ref="Y25:AB26"/>
    <mergeCell ref="BB3:BC3"/>
    <mergeCell ref="BD3:BE3"/>
    <mergeCell ref="V24:X26"/>
    <mergeCell ref="AI24:AR24"/>
    <mergeCell ref="Y24:AH24"/>
    <mergeCell ref="AT6:AU6"/>
    <mergeCell ref="AC25:AE26"/>
    <mergeCell ref="AF25:AH26"/>
    <mergeCell ref="AI25:AL26"/>
    <mergeCell ref="AM25:AO26"/>
    <mergeCell ref="AI30:AL30"/>
    <mergeCell ref="AF30:AH30"/>
    <mergeCell ref="AP29:AR29"/>
    <mergeCell ref="AP30:AR30"/>
    <mergeCell ref="AP27:AR27"/>
    <mergeCell ref="AP28:AR28"/>
    <mergeCell ref="AM29:AO29"/>
    <mergeCell ref="AM27:AO27"/>
    <mergeCell ref="AM28:AO28"/>
    <mergeCell ref="AI28:AL28"/>
    <mergeCell ref="AM30:AO30"/>
    <mergeCell ref="Y29:AB29"/>
    <mergeCell ref="Y28:AB28"/>
    <mergeCell ref="AF27:AH27"/>
    <mergeCell ref="AF28:AH28"/>
    <mergeCell ref="AF29:AH29"/>
    <mergeCell ref="AC28:AE28"/>
    <mergeCell ref="AI27:AL27"/>
    <mergeCell ref="AC29:AE29"/>
    <mergeCell ref="AI29:AL29"/>
    <mergeCell ref="V27:X27"/>
    <mergeCell ref="V28:X28"/>
    <mergeCell ref="V29:X29"/>
    <mergeCell ref="V30:X30"/>
    <mergeCell ref="AC30:AE30"/>
    <mergeCell ref="AC27:AE27"/>
    <mergeCell ref="Y30:AB30"/>
    <mergeCell ref="Y27:AB27"/>
    <mergeCell ref="S29:U29"/>
    <mergeCell ref="O24:R24"/>
    <mergeCell ref="O26:R26"/>
    <mergeCell ref="O27:R27"/>
    <mergeCell ref="O28:R28"/>
    <mergeCell ref="O29:R29"/>
    <mergeCell ref="S27:U27"/>
    <mergeCell ref="C24:F24"/>
    <mergeCell ref="G24:J24"/>
    <mergeCell ref="G27:J27"/>
    <mergeCell ref="G29:J29"/>
    <mergeCell ref="K24:N24"/>
    <mergeCell ref="K26:N26"/>
    <mergeCell ref="K29:N29"/>
    <mergeCell ref="A27:B27"/>
    <mergeCell ref="A28:B28"/>
    <mergeCell ref="G26:J26"/>
    <mergeCell ref="K27:N27"/>
    <mergeCell ref="K28:N28"/>
    <mergeCell ref="S26:U26"/>
    <mergeCell ref="A29:B29"/>
    <mergeCell ref="C27:F27"/>
    <mergeCell ref="C28:F28"/>
    <mergeCell ref="C29:F29"/>
    <mergeCell ref="A24:B24"/>
    <mergeCell ref="S24:U24"/>
    <mergeCell ref="S28:U28"/>
    <mergeCell ref="A26:B26"/>
    <mergeCell ref="C26:F26"/>
    <mergeCell ref="G28:J28"/>
    <mergeCell ref="A30:B30"/>
    <mergeCell ref="C30:F30"/>
    <mergeCell ref="G30:J30"/>
    <mergeCell ref="K30:N30"/>
    <mergeCell ref="O30:R30"/>
    <mergeCell ref="S30:U30"/>
    <mergeCell ref="AP31:AR31"/>
    <mergeCell ref="V31:X31"/>
    <mergeCell ref="Y31:AB31"/>
    <mergeCell ref="AC31:AE31"/>
    <mergeCell ref="AF31:AH31"/>
    <mergeCell ref="AI31:AL31"/>
    <mergeCell ref="AM31:AO31"/>
  </mergeCells>
  <printOptions/>
  <pageMargins left="0.78740157480315" right="0.590551181102362" top="0.590551181102362" bottom="0.590551181102362" header="0.512" footer="0.512"/>
  <pageSetup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9"/>
  <sheetViews>
    <sheetView view="pageBreakPreview" zoomScaleSheetLayoutView="100" zoomScalePageLayoutView="0" workbookViewId="0" topLeftCell="A8">
      <selection activeCell="C11" sqref="C11"/>
    </sheetView>
  </sheetViews>
  <sheetFormatPr defaultColWidth="9.00390625" defaultRowHeight="25.5" customHeight="1"/>
  <cols>
    <col min="1" max="2" width="3.375" style="1" customWidth="1"/>
    <col min="3" max="3" width="13.625" style="1" customWidth="1"/>
    <col min="4" max="4" width="19.125" style="1" customWidth="1"/>
    <col min="5" max="5" width="11.875" style="1" customWidth="1"/>
    <col min="6" max="6" width="19.125" style="1" customWidth="1"/>
    <col min="7" max="7" width="11.875" style="1" customWidth="1"/>
    <col min="8" max="8" width="17.625" style="1" customWidth="1"/>
    <col min="9" max="9" width="11.875" style="1" customWidth="1"/>
    <col min="10" max="10" width="17.625" style="1" customWidth="1"/>
    <col min="11" max="11" width="11.875" style="1" customWidth="1"/>
    <col min="12" max="12" width="17.625" style="1" customWidth="1"/>
    <col min="13" max="13" width="11.875" style="1" customWidth="1"/>
    <col min="14" max="14" width="13.125" style="1" customWidth="1"/>
    <col min="15" max="15" width="9.625" style="1" customWidth="1"/>
    <col min="16" max="16" width="13.125" style="1" customWidth="1"/>
    <col min="17" max="17" width="9.625" style="1" customWidth="1"/>
    <col min="18" max="19" width="3.375" style="1" customWidth="1"/>
    <col min="20" max="20" width="13.00390625" style="1" customWidth="1"/>
    <col min="21" max="21" width="19.125" style="1" customWidth="1"/>
    <col min="22" max="22" width="11.875" style="1" customWidth="1"/>
    <col min="23" max="23" width="19.125" style="1" customWidth="1"/>
    <col min="24" max="24" width="11.875" style="1" customWidth="1"/>
    <col min="25" max="25" width="19.125" style="1" customWidth="1"/>
    <col min="26" max="26" width="11.875" style="1" customWidth="1"/>
    <col min="27" max="27" width="19.125" style="1" customWidth="1"/>
    <col min="28" max="28" width="11.875" style="1" customWidth="1"/>
    <col min="29" max="29" width="19.125" style="1" customWidth="1"/>
    <col min="30" max="30" width="11.875" style="1" customWidth="1"/>
    <col min="31" max="16384" width="9.00390625" style="1" customWidth="1"/>
  </cols>
  <sheetData>
    <row r="1" spans="1:17" ht="19.5" customHeight="1">
      <c r="A1" s="107" t="s">
        <v>112</v>
      </c>
      <c r="B1" s="24"/>
      <c r="C1" s="24"/>
      <c r="D1" s="24"/>
      <c r="E1" s="24"/>
      <c r="F1" s="24"/>
      <c r="G1" s="24"/>
      <c r="H1" s="24"/>
      <c r="I1" s="24"/>
      <c r="J1" s="28"/>
      <c r="K1" s="28"/>
      <c r="L1" s="28"/>
      <c r="M1" s="28"/>
      <c r="N1" s="17"/>
      <c r="O1" s="17"/>
      <c r="P1" s="17"/>
      <c r="Q1" s="17"/>
    </row>
    <row r="2" spans="1:17" ht="19.5" customHeight="1" thickBot="1">
      <c r="A2" s="71"/>
      <c r="B2" s="71"/>
      <c r="C2" s="71"/>
      <c r="D2" s="71"/>
      <c r="E2" s="71"/>
      <c r="F2" s="71"/>
      <c r="G2" s="71"/>
      <c r="H2" s="71"/>
      <c r="I2" s="71"/>
      <c r="J2" s="28"/>
      <c r="K2" s="28"/>
      <c r="L2" s="28"/>
      <c r="M2" s="28" t="s">
        <v>95</v>
      </c>
      <c r="N2" s="17"/>
      <c r="O2" s="17"/>
      <c r="P2" s="17"/>
      <c r="Q2" s="17"/>
    </row>
    <row r="3" spans="1:30" ht="25.5" customHeight="1">
      <c r="A3" s="140"/>
      <c r="B3" s="141"/>
      <c r="C3" s="57"/>
      <c r="D3" s="132" t="s">
        <v>27</v>
      </c>
      <c r="E3" s="207"/>
      <c r="F3" s="132" t="s">
        <v>28</v>
      </c>
      <c r="G3" s="207"/>
      <c r="H3" s="132" t="s">
        <v>29</v>
      </c>
      <c r="I3" s="207"/>
      <c r="J3" s="132" t="s">
        <v>93</v>
      </c>
      <c r="K3" s="133"/>
      <c r="L3" s="132" t="s">
        <v>117</v>
      </c>
      <c r="M3" s="134"/>
      <c r="N3" s="19"/>
      <c r="O3" s="19"/>
      <c r="P3" s="19"/>
      <c r="Q3" s="19"/>
      <c r="R3" s="209"/>
      <c r="S3" s="209"/>
      <c r="T3" s="15"/>
      <c r="U3" s="209"/>
      <c r="V3" s="209"/>
      <c r="W3" s="209"/>
      <c r="X3" s="209"/>
      <c r="Y3" s="209"/>
      <c r="Z3" s="209"/>
      <c r="AA3" s="209"/>
      <c r="AB3" s="209"/>
      <c r="AC3" s="209"/>
      <c r="AD3" s="209"/>
    </row>
    <row r="4" spans="1:30" ht="25.5" customHeight="1">
      <c r="A4" s="212"/>
      <c r="B4" s="213"/>
      <c r="C4" s="109"/>
      <c r="D4" s="36" t="s">
        <v>0</v>
      </c>
      <c r="E4" s="36" t="s">
        <v>1</v>
      </c>
      <c r="F4" s="36" t="s">
        <v>100</v>
      </c>
      <c r="G4" s="36" t="s">
        <v>1</v>
      </c>
      <c r="H4" s="36" t="s">
        <v>100</v>
      </c>
      <c r="I4" s="36" t="s">
        <v>1</v>
      </c>
      <c r="J4" s="36" t="s">
        <v>0</v>
      </c>
      <c r="K4" s="29" t="s">
        <v>1</v>
      </c>
      <c r="L4" s="36" t="s">
        <v>0</v>
      </c>
      <c r="M4" s="66" t="s">
        <v>1</v>
      </c>
      <c r="N4" s="15"/>
      <c r="O4" s="15"/>
      <c r="P4" s="15"/>
      <c r="Q4" s="15"/>
      <c r="R4" s="209"/>
      <c r="S4" s="209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</row>
    <row r="5" spans="1:30" ht="13.5" customHeight="1">
      <c r="A5" s="121"/>
      <c r="B5" s="120"/>
      <c r="C5" s="122"/>
      <c r="D5" s="112" t="s">
        <v>115</v>
      </c>
      <c r="E5" s="113" t="s">
        <v>116</v>
      </c>
      <c r="F5" s="113" t="s">
        <v>115</v>
      </c>
      <c r="G5" s="113" t="s">
        <v>116</v>
      </c>
      <c r="H5" s="113" t="s">
        <v>115</v>
      </c>
      <c r="I5" s="113" t="s">
        <v>116</v>
      </c>
      <c r="J5" s="113" t="s">
        <v>115</v>
      </c>
      <c r="K5" s="113" t="s">
        <v>116</v>
      </c>
      <c r="L5" s="113" t="s">
        <v>115</v>
      </c>
      <c r="M5" s="123" t="s">
        <v>116</v>
      </c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</row>
    <row r="6" spans="1:30" ht="25.5" customHeight="1">
      <c r="A6" s="214" t="s">
        <v>31</v>
      </c>
      <c r="B6" s="208"/>
      <c r="C6" s="215"/>
      <c r="D6" s="103">
        <v>7522531</v>
      </c>
      <c r="E6" s="8" t="s">
        <v>26</v>
      </c>
      <c r="F6" s="103">
        <v>7908977</v>
      </c>
      <c r="G6" s="8" t="s">
        <v>26</v>
      </c>
      <c r="H6" s="103">
        <v>8382701</v>
      </c>
      <c r="I6" s="8" t="s">
        <v>26</v>
      </c>
      <c r="J6" s="103">
        <v>8739547</v>
      </c>
      <c r="K6" s="8" t="s">
        <v>104</v>
      </c>
      <c r="L6" s="103">
        <v>9063258</v>
      </c>
      <c r="M6" s="116" t="s">
        <v>104</v>
      </c>
      <c r="N6" s="7"/>
      <c r="O6" s="8"/>
      <c r="P6" s="7"/>
      <c r="Q6" s="8"/>
      <c r="R6" s="208"/>
      <c r="S6" s="208"/>
      <c r="T6" s="208"/>
      <c r="U6" s="7"/>
      <c r="V6" s="8"/>
      <c r="W6" s="7"/>
      <c r="X6" s="8"/>
      <c r="Y6" s="7"/>
      <c r="Z6" s="8"/>
      <c r="AA6" s="7"/>
      <c r="AB6" s="8"/>
      <c r="AC6" s="9"/>
      <c r="AD6" s="9"/>
    </row>
    <row r="7" spans="1:30" ht="25.5" customHeight="1">
      <c r="A7" s="59"/>
      <c r="B7" s="135" t="s">
        <v>76</v>
      </c>
      <c r="C7" s="136"/>
      <c r="D7" s="52">
        <v>6909070</v>
      </c>
      <c r="E7" s="37">
        <v>91.8</v>
      </c>
      <c r="F7" s="52">
        <v>7285301</v>
      </c>
      <c r="G7" s="37">
        <v>92.1</v>
      </c>
      <c r="H7" s="52">
        <v>7774635</v>
      </c>
      <c r="I7" s="37">
        <v>92.7</v>
      </c>
      <c r="J7" s="52">
        <v>8114661</v>
      </c>
      <c r="K7" s="125">
        <v>92.84990400532202</v>
      </c>
      <c r="L7" s="52">
        <v>8417521</v>
      </c>
      <c r="M7" s="83">
        <f aca="true" t="shared" si="0" ref="M7:M12">ROUND(L7/$L$6*100,1)</f>
        <v>92.9</v>
      </c>
      <c r="N7" s="7"/>
      <c r="O7" s="6"/>
      <c r="P7" s="7"/>
      <c r="Q7" s="6"/>
      <c r="R7" s="2"/>
      <c r="S7" s="208"/>
      <c r="T7" s="208"/>
      <c r="U7" s="7"/>
      <c r="V7" s="6"/>
      <c r="W7" s="7"/>
      <c r="X7" s="6"/>
      <c r="Y7" s="7"/>
      <c r="Z7" s="6"/>
      <c r="AA7" s="7"/>
      <c r="AB7" s="6"/>
      <c r="AC7" s="9"/>
      <c r="AD7" s="9"/>
    </row>
    <row r="8" spans="1:30" ht="25.5" customHeight="1">
      <c r="A8" s="59"/>
      <c r="B8" s="23"/>
      <c r="C8" s="34" t="s">
        <v>20</v>
      </c>
      <c r="D8" s="52">
        <v>2771903</v>
      </c>
      <c r="E8" s="37">
        <v>36.8</v>
      </c>
      <c r="F8" s="52">
        <v>2867995</v>
      </c>
      <c r="G8" s="37">
        <v>36.3</v>
      </c>
      <c r="H8" s="52">
        <v>3233152</v>
      </c>
      <c r="I8" s="37">
        <v>38.6</v>
      </c>
      <c r="J8" s="52">
        <v>3652690</v>
      </c>
      <c r="K8" s="125">
        <v>41.79495802242382</v>
      </c>
      <c r="L8" s="52">
        <f>70210+3855599</f>
        <v>3925809</v>
      </c>
      <c r="M8" s="83">
        <f t="shared" si="0"/>
        <v>43.3</v>
      </c>
      <c r="N8" s="7"/>
      <c r="O8" s="6"/>
      <c r="P8" s="7"/>
      <c r="Q8" s="6"/>
      <c r="R8" s="2"/>
      <c r="S8" s="9"/>
      <c r="T8" s="2"/>
      <c r="U8" s="7"/>
      <c r="V8" s="6"/>
      <c r="W8" s="7"/>
      <c r="X8" s="6"/>
      <c r="Y8" s="7"/>
      <c r="Z8" s="6"/>
      <c r="AA8" s="7"/>
      <c r="AB8" s="6"/>
      <c r="AC8" s="9"/>
      <c r="AD8" s="9"/>
    </row>
    <row r="9" spans="1:30" ht="25.5" customHeight="1">
      <c r="A9" s="59"/>
      <c r="B9" s="23"/>
      <c r="C9" s="34" t="s">
        <v>21</v>
      </c>
      <c r="D9" s="52">
        <v>533419</v>
      </c>
      <c r="E9" s="37">
        <v>7.1</v>
      </c>
      <c r="F9" s="52">
        <v>690621</v>
      </c>
      <c r="G9" s="37">
        <v>8.7</v>
      </c>
      <c r="H9" s="52">
        <v>727582</v>
      </c>
      <c r="I9" s="37">
        <v>8.7</v>
      </c>
      <c r="J9" s="52">
        <v>615817</v>
      </c>
      <c r="K9" s="125">
        <v>7.046326314167084</v>
      </c>
      <c r="L9" s="52">
        <f>145765+418016</f>
        <v>563781</v>
      </c>
      <c r="M9" s="83">
        <f t="shared" si="0"/>
        <v>6.2</v>
      </c>
      <c r="N9" s="7"/>
      <c r="O9" s="6"/>
      <c r="P9" s="7"/>
      <c r="Q9" s="6"/>
      <c r="R9" s="2"/>
      <c r="S9" s="9"/>
      <c r="T9" s="2"/>
      <c r="U9" s="7"/>
      <c r="V9" s="6"/>
      <c r="W9" s="7"/>
      <c r="X9" s="6"/>
      <c r="Y9" s="7"/>
      <c r="Z9" s="6"/>
      <c r="AA9" s="7"/>
      <c r="AB9" s="6"/>
      <c r="AC9" s="9"/>
      <c r="AD9" s="9"/>
    </row>
    <row r="10" spans="1:30" ht="25.5" customHeight="1">
      <c r="A10" s="59"/>
      <c r="B10" s="23"/>
      <c r="C10" s="34" t="s">
        <v>124</v>
      </c>
      <c r="D10" s="52">
        <v>3374556</v>
      </c>
      <c r="E10" s="37">
        <v>44.9</v>
      </c>
      <c r="F10" s="52">
        <v>3471034</v>
      </c>
      <c r="G10" s="37">
        <v>43.9</v>
      </c>
      <c r="H10" s="52">
        <v>3554327</v>
      </c>
      <c r="I10" s="37">
        <v>42.4</v>
      </c>
      <c r="J10" s="52">
        <v>3570291</v>
      </c>
      <c r="K10" s="125">
        <v>40.852128834595206</v>
      </c>
      <c r="L10" s="52">
        <v>3645641</v>
      </c>
      <c r="M10" s="83">
        <f t="shared" si="0"/>
        <v>40.2</v>
      </c>
      <c r="N10" s="7"/>
      <c r="O10" s="6"/>
      <c r="P10" s="7"/>
      <c r="Q10" s="6"/>
      <c r="R10" s="2"/>
      <c r="S10" s="9"/>
      <c r="T10" s="2"/>
      <c r="U10" s="7"/>
      <c r="V10" s="6"/>
      <c r="W10" s="7"/>
      <c r="X10" s="6"/>
      <c r="Y10" s="7"/>
      <c r="Z10" s="6"/>
      <c r="AA10" s="7"/>
      <c r="AB10" s="6"/>
      <c r="AC10" s="9"/>
      <c r="AD10" s="9"/>
    </row>
    <row r="11" spans="1:30" ht="25.5" customHeight="1">
      <c r="A11" s="59"/>
      <c r="B11" s="23"/>
      <c r="C11" s="34" t="s">
        <v>78</v>
      </c>
      <c r="D11" s="52">
        <v>32780</v>
      </c>
      <c r="E11" s="37">
        <v>0.4</v>
      </c>
      <c r="F11" s="52">
        <v>35162</v>
      </c>
      <c r="G11" s="37">
        <v>0.4</v>
      </c>
      <c r="H11" s="52">
        <v>37660</v>
      </c>
      <c r="I11" s="37">
        <v>0.4</v>
      </c>
      <c r="J11" s="52">
        <v>45108</v>
      </c>
      <c r="K11" s="125">
        <v>0.5161365915189884</v>
      </c>
      <c r="L11" s="52">
        <v>42453</v>
      </c>
      <c r="M11" s="83">
        <f t="shared" si="0"/>
        <v>0.5</v>
      </c>
      <c r="N11" s="7"/>
      <c r="O11" s="6"/>
      <c r="P11" s="7"/>
      <c r="Q11" s="6"/>
      <c r="R11" s="2"/>
      <c r="S11" s="9"/>
      <c r="T11" s="2"/>
      <c r="U11" s="7"/>
      <c r="V11" s="6"/>
      <c r="W11" s="7"/>
      <c r="X11" s="6"/>
      <c r="Y11" s="7"/>
      <c r="Z11" s="6"/>
      <c r="AA11" s="7"/>
      <c r="AB11" s="6"/>
      <c r="AC11" s="9"/>
      <c r="AD11" s="9"/>
    </row>
    <row r="12" spans="1:30" ht="25.5" customHeight="1">
      <c r="A12" s="59"/>
      <c r="B12" s="23"/>
      <c r="C12" s="34" t="s">
        <v>22</v>
      </c>
      <c r="D12" s="52">
        <v>196412</v>
      </c>
      <c r="E12" s="39">
        <v>2.6</v>
      </c>
      <c r="F12" s="52">
        <v>220489</v>
      </c>
      <c r="G12" s="39">
        <v>2.8</v>
      </c>
      <c r="H12" s="52">
        <v>221914</v>
      </c>
      <c r="I12" s="39">
        <v>2.6</v>
      </c>
      <c r="J12" s="52">
        <v>230755</v>
      </c>
      <c r="K12" s="125">
        <v>2.640354242616923</v>
      </c>
      <c r="L12" s="52">
        <v>239837</v>
      </c>
      <c r="M12" s="83">
        <f t="shared" si="0"/>
        <v>2.6</v>
      </c>
      <c r="N12" s="7"/>
      <c r="O12" s="8"/>
      <c r="P12" s="7"/>
      <c r="Q12" s="8"/>
      <c r="R12" s="2"/>
      <c r="S12" s="9"/>
      <c r="T12" s="2"/>
      <c r="U12" s="7"/>
      <c r="V12" s="8"/>
      <c r="W12" s="7"/>
      <c r="X12" s="8"/>
      <c r="Y12" s="7"/>
      <c r="Z12" s="8"/>
      <c r="AA12" s="7"/>
      <c r="AB12" s="8"/>
      <c r="AC12" s="9"/>
      <c r="AD12" s="9"/>
    </row>
    <row r="13" spans="1:30" ht="25.5" customHeight="1">
      <c r="A13" s="59"/>
      <c r="B13" s="23"/>
      <c r="C13" s="34" t="s">
        <v>23</v>
      </c>
      <c r="D13" s="52" t="s">
        <v>26</v>
      </c>
      <c r="E13" s="39" t="s">
        <v>26</v>
      </c>
      <c r="F13" s="52" t="s">
        <v>26</v>
      </c>
      <c r="G13" s="39" t="s">
        <v>26</v>
      </c>
      <c r="H13" s="52" t="s">
        <v>26</v>
      </c>
      <c r="I13" s="39" t="s">
        <v>26</v>
      </c>
      <c r="J13" s="52" t="s">
        <v>26</v>
      </c>
      <c r="K13" s="125" t="s">
        <v>26</v>
      </c>
      <c r="L13" s="52" t="s">
        <v>26</v>
      </c>
      <c r="M13" s="68" t="s">
        <v>26</v>
      </c>
      <c r="N13" s="7"/>
      <c r="O13" s="8"/>
      <c r="P13" s="7"/>
      <c r="Q13" s="8"/>
      <c r="R13" s="2"/>
      <c r="S13" s="9"/>
      <c r="T13" s="2"/>
      <c r="U13" s="7"/>
      <c r="V13" s="8"/>
      <c r="W13" s="7"/>
      <c r="X13" s="8"/>
      <c r="Y13" s="7"/>
      <c r="Z13" s="8"/>
      <c r="AA13" s="7"/>
      <c r="AB13" s="8"/>
      <c r="AC13" s="9"/>
      <c r="AD13" s="9"/>
    </row>
    <row r="14" spans="1:30" ht="25.5" customHeight="1">
      <c r="A14" s="59"/>
      <c r="B14" s="135" t="s">
        <v>79</v>
      </c>
      <c r="C14" s="136"/>
      <c r="D14" s="52">
        <v>613461</v>
      </c>
      <c r="E14" s="39">
        <v>8.2</v>
      </c>
      <c r="F14" s="52">
        <v>623676</v>
      </c>
      <c r="G14" s="39">
        <v>7.9</v>
      </c>
      <c r="H14" s="52">
        <v>608066</v>
      </c>
      <c r="I14" s="39">
        <v>7.3</v>
      </c>
      <c r="J14" s="52">
        <v>624886</v>
      </c>
      <c r="K14" s="125">
        <v>7.150095994677985</v>
      </c>
      <c r="L14" s="52">
        <v>645737</v>
      </c>
      <c r="M14" s="83">
        <f>ROUND(L14/$L$6*100,1)</f>
        <v>7.1</v>
      </c>
      <c r="N14" s="7"/>
      <c r="O14" s="8"/>
      <c r="P14" s="7"/>
      <c r="Q14" s="8"/>
      <c r="R14" s="2"/>
      <c r="S14" s="208"/>
      <c r="T14" s="208"/>
      <c r="U14" s="7"/>
      <c r="V14" s="8"/>
      <c r="W14" s="7"/>
      <c r="X14" s="8"/>
      <c r="Y14" s="7"/>
      <c r="Z14" s="8"/>
      <c r="AA14" s="7"/>
      <c r="AB14" s="8"/>
      <c r="AC14" s="9"/>
      <c r="AD14" s="9"/>
    </row>
    <row r="15" spans="1:30" ht="25.5" customHeight="1">
      <c r="A15" s="59"/>
      <c r="B15" s="23"/>
      <c r="C15" s="34" t="s">
        <v>80</v>
      </c>
      <c r="D15" s="52">
        <v>547816</v>
      </c>
      <c r="E15" s="37">
        <v>7.3</v>
      </c>
      <c r="F15" s="52">
        <v>553457</v>
      </c>
      <c r="G15" s="125">
        <v>7</v>
      </c>
      <c r="H15" s="52">
        <v>538846</v>
      </c>
      <c r="I15" s="35">
        <v>6.5</v>
      </c>
      <c r="J15" s="52">
        <v>555441</v>
      </c>
      <c r="K15" s="125">
        <v>6.3554895923095325</v>
      </c>
      <c r="L15" s="52">
        <v>577247</v>
      </c>
      <c r="M15" s="83">
        <f>ROUND(L15/$L$6*100,1)</f>
        <v>6.4</v>
      </c>
      <c r="N15" s="7"/>
      <c r="O15" s="6"/>
      <c r="P15" s="7"/>
      <c r="Q15" s="6"/>
      <c r="R15" s="2"/>
      <c r="S15" s="9"/>
      <c r="T15" s="2"/>
      <c r="U15" s="7"/>
      <c r="V15" s="6"/>
      <c r="W15" s="7"/>
      <c r="X15" s="6"/>
      <c r="Y15" s="7"/>
      <c r="Z15" s="6"/>
      <c r="AA15" s="7"/>
      <c r="AB15" s="6"/>
      <c r="AC15" s="9"/>
      <c r="AD15" s="9"/>
    </row>
    <row r="16" spans="1:30" ht="25.5" customHeight="1" thickBot="1">
      <c r="A16" s="61"/>
      <c r="B16" s="72"/>
      <c r="C16" s="62" t="s">
        <v>77</v>
      </c>
      <c r="D16" s="73">
        <v>65645</v>
      </c>
      <c r="E16" s="74">
        <v>0.9</v>
      </c>
      <c r="F16" s="73">
        <v>70219</v>
      </c>
      <c r="G16" s="74">
        <v>0.9</v>
      </c>
      <c r="H16" s="73">
        <v>69220</v>
      </c>
      <c r="I16" s="74">
        <v>0.8</v>
      </c>
      <c r="J16" s="73">
        <v>69445</v>
      </c>
      <c r="K16" s="126">
        <v>0.7946064023684523</v>
      </c>
      <c r="L16" s="73">
        <v>68490</v>
      </c>
      <c r="M16" s="124">
        <f>ROUND(L16/$L$6*100,1)</f>
        <v>0.8</v>
      </c>
      <c r="N16" s="7"/>
      <c r="O16" s="6"/>
      <c r="P16" s="7"/>
      <c r="Q16" s="6"/>
      <c r="R16" s="2"/>
      <c r="S16" s="9"/>
      <c r="T16" s="2"/>
      <c r="U16" s="7"/>
      <c r="V16" s="6"/>
      <c r="W16" s="7"/>
      <c r="X16" s="6"/>
      <c r="Y16" s="7"/>
      <c r="Z16" s="6"/>
      <c r="AA16" s="7"/>
      <c r="AB16" s="6"/>
      <c r="AC16" s="9"/>
      <c r="AD16" s="9"/>
    </row>
    <row r="17" spans="1:18" ht="25.5" customHeight="1">
      <c r="A17" s="24"/>
      <c r="B17" s="24"/>
      <c r="C17" s="24"/>
      <c r="D17" s="24"/>
      <c r="E17" s="24"/>
      <c r="F17" s="24"/>
      <c r="G17" s="24"/>
      <c r="H17" s="24"/>
      <c r="I17" s="24"/>
      <c r="J17" s="53"/>
      <c r="K17" s="53"/>
      <c r="L17" s="53"/>
      <c r="M17" s="28" t="s">
        <v>62</v>
      </c>
      <c r="N17" s="12"/>
      <c r="O17" s="11"/>
      <c r="P17" s="12"/>
      <c r="Q17" s="12"/>
      <c r="R17" s="9"/>
    </row>
    <row r="18" spans="1:18" ht="25.5" customHeight="1">
      <c r="A18" s="54"/>
      <c r="B18" s="54"/>
      <c r="C18" s="33"/>
      <c r="D18" s="54"/>
      <c r="E18" s="54"/>
      <c r="F18" s="53"/>
      <c r="G18" s="53"/>
      <c r="H18" s="53"/>
      <c r="I18" s="53"/>
      <c r="J18" s="53"/>
      <c r="K18" s="47"/>
      <c r="L18" s="53"/>
      <c r="M18" s="47"/>
      <c r="N18" s="12"/>
      <c r="O18" s="12"/>
      <c r="P18" s="9"/>
      <c r="Q18" s="9"/>
      <c r="R18" s="9"/>
    </row>
    <row r="19" spans="1:18" ht="19.5" customHeight="1">
      <c r="A19" s="107" t="s">
        <v>113</v>
      </c>
      <c r="B19" s="24"/>
      <c r="C19" s="24"/>
      <c r="D19" s="24"/>
      <c r="E19" s="24"/>
      <c r="F19" s="24"/>
      <c r="G19" s="24"/>
      <c r="H19" s="24"/>
      <c r="I19" s="24"/>
      <c r="J19" s="28"/>
      <c r="K19" s="28"/>
      <c r="L19" s="28"/>
      <c r="M19" s="28"/>
      <c r="N19" s="17"/>
      <c r="O19" s="17"/>
      <c r="P19" s="17"/>
      <c r="Q19" s="17"/>
      <c r="R19" s="9"/>
    </row>
    <row r="20" spans="1:18" ht="19.5" customHeight="1" thickBot="1">
      <c r="A20" s="24"/>
      <c r="B20" s="24"/>
      <c r="C20" s="24"/>
      <c r="D20" s="24"/>
      <c r="E20" s="24"/>
      <c r="F20" s="24"/>
      <c r="G20" s="24"/>
      <c r="H20" s="24"/>
      <c r="I20" s="24"/>
      <c r="J20" s="28"/>
      <c r="K20" s="28"/>
      <c r="L20" s="28"/>
      <c r="M20" s="28" t="s">
        <v>106</v>
      </c>
      <c r="N20" s="17"/>
      <c r="O20" s="17"/>
      <c r="P20" s="17"/>
      <c r="Q20" s="17"/>
      <c r="R20" s="9"/>
    </row>
    <row r="21" spans="1:17" ht="21.75" customHeight="1">
      <c r="A21" s="206"/>
      <c r="B21" s="133"/>
      <c r="C21" s="207"/>
      <c r="D21" s="132" t="s">
        <v>27</v>
      </c>
      <c r="E21" s="216"/>
      <c r="F21" s="132" t="s">
        <v>28</v>
      </c>
      <c r="G21" s="216"/>
      <c r="H21" s="132" t="s">
        <v>29</v>
      </c>
      <c r="I21" s="216"/>
      <c r="J21" s="132" t="s">
        <v>93</v>
      </c>
      <c r="K21" s="153"/>
      <c r="L21" s="132" t="s">
        <v>117</v>
      </c>
      <c r="M21" s="151"/>
      <c r="N21" s="19"/>
      <c r="O21" s="18"/>
      <c r="P21" s="19"/>
      <c r="Q21" s="18"/>
    </row>
    <row r="22" spans="1:17" ht="21.75" customHeight="1">
      <c r="A22" s="146" t="s">
        <v>81</v>
      </c>
      <c r="B22" s="147"/>
      <c r="C22" s="148"/>
      <c r="D22" s="223">
        <v>1284378</v>
      </c>
      <c r="E22" s="217"/>
      <c r="F22" s="217">
        <v>1289745</v>
      </c>
      <c r="G22" s="217"/>
      <c r="H22" s="217">
        <v>1296939</v>
      </c>
      <c r="I22" s="217"/>
      <c r="J22" s="217">
        <v>1311896</v>
      </c>
      <c r="K22" s="217"/>
      <c r="L22" s="217">
        <v>1325284</v>
      </c>
      <c r="M22" s="218"/>
      <c r="N22" s="16"/>
      <c r="O22" s="16"/>
      <c r="P22" s="16"/>
      <c r="Q22" s="16"/>
    </row>
    <row r="23" spans="1:17" ht="21.75" customHeight="1">
      <c r="A23" s="59"/>
      <c r="B23" s="135" t="s">
        <v>120</v>
      </c>
      <c r="C23" s="136"/>
      <c r="D23" s="210">
        <v>12753</v>
      </c>
      <c r="E23" s="211"/>
      <c r="F23" s="211">
        <v>12753</v>
      </c>
      <c r="G23" s="211"/>
      <c r="H23" s="211">
        <v>12753</v>
      </c>
      <c r="I23" s="211"/>
      <c r="J23" s="211">
        <v>12753</v>
      </c>
      <c r="K23" s="211"/>
      <c r="L23" s="211">
        <v>12753</v>
      </c>
      <c r="M23" s="219"/>
      <c r="N23" s="16"/>
      <c r="O23" s="16"/>
      <c r="P23" s="16"/>
      <c r="Q23" s="16"/>
    </row>
    <row r="24" spans="1:17" ht="21.75" customHeight="1">
      <c r="A24" s="59"/>
      <c r="B24" s="135" t="s">
        <v>24</v>
      </c>
      <c r="C24" s="136"/>
      <c r="D24" s="210"/>
      <c r="E24" s="211"/>
      <c r="F24" s="211"/>
      <c r="G24" s="211"/>
      <c r="H24" s="211"/>
      <c r="I24" s="211"/>
      <c r="J24" s="211"/>
      <c r="K24" s="211"/>
      <c r="L24" s="211"/>
      <c r="M24" s="219"/>
      <c r="N24" s="16"/>
      <c r="O24" s="16"/>
      <c r="P24" s="16"/>
      <c r="Q24" s="16"/>
    </row>
    <row r="25" spans="1:17" ht="21.75" customHeight="1">
      <c r="A25" s="59"/>
      <c r="B25" s="33"/>
      <c r="C25" s="34" t="s">
        <v>82</v>
      </c>
      <c r="D25" s="210">
        <v>5932</v>
      </c>
      <c r="E25" s="211"/>
      <c r="F25" s="211">
        <v>5932</v>
      </c>
      <c r="G25" s="211"/>
      <c r="H25" s="211">
        <v>5932</v>
      </c>
      <c r="I25" s="211"/>
      <c r="J25" s="211">
        <v>6046</v>
      </c>
      <c r="K25" s="211"/>
      <c r="L25" s="211">
        <v>6046</v>
      </c>
      <c r="M25" s="219"/>
      <c r="N25" s="16"/>
      <c r="O25" s="16"/>
      <c r="P25" s="16"/>
      <c r="Q25" s="16"/>
    </row>
    <row r="26" spans="1:17" ht="21.75" customHeight="1">
      <c r="A26" s="59"/>
      <c r="B26" s="135" t="s">
        <v>83</v>
      </c>
      <c r="C26" s="136"/>
      <c r="D26" s="210"/>
      <c r="E26" s="211"/>
      <c r="F26" s="211"/>
      <c r="G26" s="211"/>
      <c r="H26" s="211"/>
      <c r="I26" s="211"/>
      <c r="J26" s="211"/>
      <c r="K26" s="211"/>
      <c r="L26" s="211"/>
      <c r="M26" s="219"/>
      <c r="N26" s="16"/>
      <c r="O26" s="16"/>
      <c r="P26" s="16"/>
      <c r="Q26" s="16"/>
    </row>
    <row r="27" spans="1:17" ht="21.75" customHeight="1">
      <c r="A27" s="59"/>
      <c r="B27" s="33"/>
      <c r="C27" s="34" t="s">
        <v>84</v>
      </c>
      <c r="D27" s="210">
        <v>147385</v>
      </c>
      <c r="E27" s="211"/>
      <c r="F27" s="211">
        <v>147385</v>
      </c>
      <c r="G27" s="211"/>
      <c r="H27" s="211">
        <v>167385</v>
      </c>
      <c r="I27" s="211"/>
      <c r="J27" s="211">
        <v>167385</v>
      </c>
      <c r="K27" s="211"/>
      <c r="L27" s="211">
        <v>167385</v>
      </c>
      <c r="M27" s="219"/>
      <c r="N27" s="16"/>
      <c r="O27" s="16"/>
      <c r="P27" s="16"/>
      <c r="Q27" s="16"/>
    </row>
    <row r="28" spans="1:17" ht="21.75" customHeight="1">
      <c r="A28" s="59"/>
      <c r="B28" s="33"/>
      <c r="C28" s="34" t="s">
        <v>25</v>
      </c>
      <c r="D28" s="210">
        <v>325680</v>
      </c>
      <c r="E28" s="211"/>
      <c r="F28" s="211">
        <v>331080</v>
      </c>
      <c r="G28" s="211"/>
      <c r="H28" s="211">
        <v>343685</v>
      </c>
      <c r="I28" s="211"/>
      <c r="J28" s="211">
        <v>358544</v>
      </c>
      <c r="K28" s="211"/>
      <c r="L28" s="211">
        <v>367997</v>
      </c>
      <c r="M28" s="219"/>
      <c r="N28" s="16"/>
      <c r="O28" s="16"/>
      <c r="P28" s="16"/>
      <c r="Q28" s="16"/>
    </row>
    <row r="29" spans="1:17" ht="21.75" customHeight="1">
      <c r="A29" s="59"/>
      <c r="B29" s="135" t="s">
        <v>85</v>
      </c>
      <c r="C29" s="136"/>
      <c r="D29" s="210">
        <v>25299</v>
      </c>
      <c r="E29" s="211"/>
      <c r="F29" s="211">
        <v>25299</v>
      </c>
      <c r="G29" s="211"/>
      <c r="H29" s="211">
        <v>25299</v>
      </c>
      <c r="I29" s="211"/>
      <c r="J29" s="211">
        <v>25299</v>
      </c>
      <c r="K29" s="211"/>
      <c r="L29" s="211">
        <v>25299</v>
      </c>
      <c r="M29" s="219"/>
      <c r="N29" s="16"/>
      <c r="O29" s="16"/>
      <c r="P29" s="16"/>
      <c r="Q29" s="16"/>
    </row>
    <row r="30" spans="1:17" ht="21.75" customHeight="1">
      <c r="A30" s="59"/>
      <c r="B30" s="135" t="s">
        <v>86</v>
      </c>
      <c r="C30" s="136"/>
      <c r="D30" s="210">
        <v>317667</v>
      </c>
      <c r="E30" s="211"/>
      <c r="F30" s="211">
        <v>317634</v>
      </c>
      <c r="G30" s="211"/>
      <c r="H30" s="211">
        <v>317644</v>
      </c>
      <c r="I30" s="211"/>
      <c r="J30" s="211">
        <v>317644</v>
      </c>
      <c r="K30" s="211"/>
      <c r="L30" s="211">
        <v>322568</v>
      </c>
      <c r="M30" s="219"/>
      <c r="N30" s="16"/>
      <c r="O30" s="16"/>
      <c r="P30" s="16"/>
      <c r="Q30" s="16"/>
    </row>
    <row r="31" spans="1:17" ht="21.75" customHeight="1">
      <c r="A31" s="59"/>
      <c r="B31" s="135" t="s">
        <v>87</v>
      </c>
      <c r="C31" s="136"/>
      <c r="D31" s="210">
        <v>435862</v>
      </c>
      <c r="E31" s="211"/>
      <c r="F31" s="211">
        <v>435862</v>
      </c>
      <c r="G31" s="211"/>
      <c r="H31" s="211">
        <v>412884</v>
      </c>
      <c r="I31" s="211"/>
      <c r="J31" s="211">
        <v>412868</v>
      </c>
      <c r="K31" s="211"/>
      <c r="L31" s="211">
        <v>412868</v>
      </c>
      <c r="M31" s="219"/>
      <c r="N31" s="16"/>
      <c r="O31" s="16"/>
      <c r="P31" s="16"/>
      <c r="Q31" s="16"/>
    </row>
    <row r="32" spans="1:17" ht="21.75" customHeight="1">
      <c r="A32" s="59"/>
      <c r="B32" s="135" t="s">
        <v>88</v>
      </c>
      <c r="C32" s="136"/>
      <c r="D32" s="210">
        <v>1704</v>
      </c>
      <c r="E32" s="211"/>
      <c r="F32" s="211">
        <v>1704</v>
      </c>
      <c r="G32" s="211"/>
      <c r="H32" s="211">
        <v>1704</v>
      </c>
      <c r="I32" s="211"/>
      <c r="J32" s="211">
        <v>1704</v>
      </c>
      <c r="K32" s="211"/>
      <c r="L32" s="211">
        <v>1704</v>
      </c>
      <c r="M32" s="219"/>
      <c r="N32" s="16"/>
      <c r="O32" s="16"/>
      <c r="P32" s="16"/>
      <c r="Q32" s="16"/>
    </row>
    <row r="33" spans="1:17" ht="21.75" customHeight="1">
      <c r="A33" s="59"/>
      <c r="B33" s="135" t="s">
        <v>89</v>
      </c>
      <c r="C33" s="136"/>
      <c r="D33" s="210">
        <v>4748</v>
      </c>
      <c r="E33" s="211"/>
      <c r="F33" s="211">
        <v>4748</v>
      </c>
      <c r="G33" s="211"/>
      <c r="H33" s="211">
        <v>4748</v>
      </c>
      <c r="I33" s="211"/>
      <c r="J33" s="211">
        <v>4748</v>
      </c>
      <c r="K33" s="211"/>
      <c r="L33" s="211">
        <v>4748</v>
      </c>
      <c r="M33" s="219"/>
      <c r="N33" s="16"/>
      <c r="O33" s="16"/>
      <c r="P33" s="16"/>
      <c r="Q33" s="16"/>
    </row>
    <row r="34" spans="1:17" ht="21.75" customHeight="1">
      <c r="A34" s="59"/>
      <c r="B34" s="135" t="s">
        <v>90</v>
      </c>
      <c r="C34" s="136"/>
      <c r="D34" s="210">
        <v>7146</v>
      </c>
      <c r="E34" s="211"/>
      <c r="F34" s="211">
        <v>7146</v>
      </c>
      <c r="G34" s="211"/>
      <c r="H34" s="211">
        <v>4703</v>
      </c>
      <c r="I34" s="211"/>
      <c r="J34" s="211">
        <v>4703</v>
      </c>
      <c r="K34" s="211"/>
      <c r="L34" s="211">
        <v>3714</v>
      </c>
      <c r="M34" s="219"/>
      <c r="N34" s="16"/>
      <c r="O34" s="16"/>
      <c r="P34" s="16"/>
      <c r="Q34" s="16"/>
    </row>
    <row r="35" spans="1:17" ht="21.75" customHeight="1" thickBot="1">
      <c r="A35" s="61"/>
      <c r="B35" s="149" t="s">
        <v>91</v>
      </c>
      <c r="C35" s="150"/>
      <c r="D35" s="222">
        <v>202</v>
      </c>
      <c r="E35" s="220"/>
      <c r="F35" s="220">
        <v>202</v>
      </c>
      <c r="G35" s="220"/>
      <c r="H35" s="220">
        <v>202</v>
      </c>
      <c r="I35" s="220"/>
      <c r="J35" s="220">
        <v>202</v>
      </c>
      <c r="K35" s="220"/>
      <c r="L35" s="220">
        <v>202</v>
      </c>
      <c r="M35" s="221"/>
      <c r="N35" s="16"/>
      <c r="O35" s="16"/>
      <c r="P35" s="16"/>
      <c r="Q35" s="16"/>
    </row>
    <row r="36" spans="1:16" ht="19.5" customHeight="1">
      <c r="A36" s="24"/>
      <c r="B36" s="24"/>
      <c r="C36" s="24"/>
      <c r="D36" s="24"/>
      <c r="E36" s="24"/>
      <c r="F36" s="24"/>
      <c r="G36" s="24"/>
      <c r="H36" s="24"/>
      <c r="I36" s="24"/>
      <c r="J36" s="23"/>
      <c r="K36" s="23"/>
      <c r="L36" s="23"/>
      <c r="M36" s="28" t="s">
        <v>101</v>
      </c>
      <c r="N36" s="9"/>
      <c r="O36" s="9"/>
      <c r="P36" s="9"/>
    </row>
    <row r="37" spans="1:16" ht="25.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</row>
    <row r="38" spans="1:16" ht="25.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</row>
    <row r="39" spans="1:16" ht="25.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</row>
    <row r="40" spans="1:16" ht="25.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</row>
    <row r="41" spans="1:16" ht="25.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</row>
    <row r="42" spans="1:16" ht="25.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</row>
    <row r="43" spans="1:16" ht="25.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</row>
    <row r="44" spans="1:16" ht="25.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</row>
    <row r="45" spans="1:16" ht="25.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</row>
    <row r="46" spans="1:16" ht="25.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</row>
    <row r="47" spans="1:16" ht="25.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</row>
    <row r="48" spans="1:16" ht="25.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</row>
    <row r="49" spans="1:16" ht="25.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</row>
    <row r="50" spans="1:16" ht="25.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</row>
    <row r="51" spans="1:16" ht="25.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</row>
    <row r="52" spans="1:16" ht="25.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</row>
    <row r="53" spans="1:16" ht="25.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</row>
    <row r="54" spans="1:16" ht="25.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</row>
    <row r="55" spans="1:16" ht="25.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</row>
    <row r="56" spans="1:16" ht="25.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</row>
    <row r="57" spans="1:16" ht="25.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</row>
    <row r="58" spans="1:16" ht="25.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</row>
    <row r="59" spans="2:15" ht="25.5" customHeight="1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</row>
  </sheetData>
  <sheetProtection/>
  <mergeCells count="105">
    <mergeCell ref="F23:G23"/>
    <mergeCell ref="H28:I28"/>
    <mergeCell ref="H21:I21"/>
    <mergeCell ref="H22:I22"/>
    <mergeCell ref="H23:I23"/>
    <mergeCell ref="H24:I24"/>
    <mergeCell ref="H25:I25"/>
    <mergeCell ref="F27:G27"/>
    <mergeCell ref="F28:G28"/>
    <mergeCell ref="F22:G22"/>
    <mergeCell ref="F33:G33"/>
    <mergeCell ref="F34:G34"/>
    <mergeCell ref="F35:G35"/>
    <mergeCell ref="F29:G29"/>
    <mergeCell ref="F30:G30"/>
    <mergeCell ref="F32:G32"/>
    <mergeCell ref="B26:C26"/>
    <mergeCell ref="B23:C23"/>
    <mergeCell ref="B32:C32"/>
    <mergeCell ref="F24:G24"/>
    <mergeCell ref="F25:G25"/>
    <mergeCell ref="F26:G26"/>
    <mergeCell ref="F31:G31"/>
    <mergeCell ref="D28:E28"/>
    <mergeCell ref="D29:E29"/>
    <mergeCell ref="B24:C24"/>
    <mergeCell ref="D22:E22"/>
    <mergeCell ref="D23:E23"/>
    <mergeCell ref="D32:E32"/>
    <mergeCell ref="D30:E30"/>
    <mergeCell ref="L33:M33"/>
    <mergeCell ref="H33:I33"/>
    <mergeCell ref="J33:K33"/>
    <mergeCell ref="H31:I31"/>
    <mergeCell ref="J31:K31"/>
    <mergeCell ref="L30:M30"/>
    <mergeCell ref="D25:E25"/>
    <mergeCell ref="D26:E26"/>
    <mergeCell ref="D33:E33"/>
    <mergeCell ref="D34:E34"/>
    <mergeCell ref="D27:E27"/>
    <mergeCell ref="L32:M32"/>
    <mergeCell ref="H32:I32"/>
    <mergeCell ref="J32:K32"/>
    <mergeCell ref="L31:M31"/>
    <mergeCell ref="D31:E31"/>
    <mergeCell ref="B35:C35"/>
    <mergeCell ref="L35:M35"/>
    <mergeCell ref="H35:I35"/>
    <mergeCell ref="J35:K35"/>
    <mergeCell ref="H34:I34"/>
    <mergeCell ref="J34:K34"/>
    <mergeCell ref="B34:C34"/>
    <mergeCell ref="D35:E35"/>
    <mergeCell ref="L34:M34"/>
    <mergeCell ref="H30:I30"/>
    <mergeCell ref="J30:K30"/>
    <mergeCell ref="L29:M29"/>
    <mergeCell ref="H29:I29"/>
    <mergeCell ref="J29:K29"/>
    <mergeCell ref="H26:I26"/>
    <mergeCell ref="H27:I27"/>
    <mergeCell ref="L28:M28"/>
    <mergeCell ref="J28:K28"/>
    <mergeCell ref="L27:M27"/>
    <mergeCell ref="J27:K27"/>
    <mergeCell ref="L26:M26"/>
    <mergeCell ref="J26:K26"/>
    <mergeCell ref="J3:K3"/>
    <mergeCell ref="L25:M25"/>
    <mergeCell ref="J25:K25"/>
    <mergeCell ref="L24:M24"/>
    <mergeCell ref="J24:K24"/>
    <mergeCell ref="L23:M23"/>
    <mergeCell ref="J23:K23"/>
    <mergeCell ref="L22:M22"/>
    <mergeCell ref="J22:K22"/>
    <mergeCell ref="B33:C33"/>
    <mergeCell ref="B30:C30"/>
    <mergeCell ref="B31:C31"/>
    <mergeCell ref="L3:M3"/>
    <mergeCell ref="H3:I3"/>
    <mergeCell ref="L21:M21"/>
    <mergeCell ref="D21:E21"/>
    <mergeCell ref="J21:K21"/>
    <mergeCell ref="B29:C29"/>
    <mergeCell ref="D3:E3"/>
    <mergeCell ref="F3:G3"/>
    <mergeCell ref="D24:E24"/>
    <mergeCell ref="A3:B4"/>
    <mergeCell ref="B7:C7"/>
    <mergeCell ref="B14:C14"/>
    <mergeCell ref="A6:C6"/>
    <mergeCell ref="A22:C22"/>
    <mergeCell ref="F21:G21"/>
    <mergeCell ref="A21:C21"/>
    <mergeCell ref="S7:T7"/>
    <mergeCell ref="Y3:Z3"/>
    <mergeCell ref="AA3:AB3"/>
    <mergeCell ref="AC3:AD3"/>
    <mergeCell ref="R3:S4"/>
    <mergeCell ref="S14:T14"/>
    <mergeCell ref="U3:V3"/>
    <mergeCell ref="W3:X3"/>
    <mergeCell ref="R6:T6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r:id="rId1"/>
  <rowBreaks count="1" manualBreakCount="1">
    <brk id="3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view="pageBreakPreview" zoomScale="70" zoomScaleSheetLayoutView="70" zoomScalePageLayoutView="0" workbookViewId="0" topLeftCell="A1">
      <selection activeCell="D17" sqref="D17"/>
    </sheetView>
  </sheetViews>
  <sheetFormatPr defaultColWidth="28.875" defaultRowHeight="13.5"/>
  <cols>
    <col min="1" max="1" width="3.125" style="1" customWidth="1"/>
    <col min="2" max="2" width="3.50390625" style="1" customWidth="1"/>
    <col min="3" max="3" width="22.25390625" style="1" customWidth="1"/>
    <col min="4" max="5" width="28.875" style="1" customWidth="1"/>
    <col min="6" max="6" width="21.625" style="1" customWidth="1"/>
    <col min="7" max="16384" width="28.875" style="1" customWidth="1"/>
  </cols>
  <sheetData>
    <row r="1" spans="1:7" ht="19.5" customHeight="1">
      <c r="A1" s="107" t="s">
        <v>114</v>
      </c>
      <c r="B1" s="24"/>
      <c r="C1" s="24"/>
      <c r="D1" s="24"/>
      <c r="E1" s="28"/>
      <c r="F1" s="20"/>
      <c r="G1" s="9"/>
    </row>
    <row r="2" spans="1:7" ht="19.5" customHeight="1" thickBot="1">
      <c r="A2" s="24"/>
      <c r="B2" s="24"/>
      <c r="C2" s="24"/>
      <c r="D2" s="24"/>
      <c r="E2" s="28" t="s">
        <v>106</v>
      </c>
      <c r="F2" s="20"/>
      <c r="G2" s="9"/>
    </row>
    <row r="3" spans="1:6" ht="21.75" customHeight="1">
      <c r="A3" s="206"/>
      <c r="B3" s="133"/>
      <c r="C3" s="207"/>
      <c r="D3" s="75" t="s">
        <v>27</v>
      </c>
      <c r="E3" s="79" t="s">
        <v>118</v>
      </c>
      <c r="F3" s="15"/>
    </row>
    <row r="4" spans="1:6" ht="21.75" customHeight="1">
      <c r="A4" s="146" t="s">
        <v>81</v>
      </c>
      <c r="B4" s="147"/>
      <c r="C4" s="148"/>
      <c r="D4" s="104">
        <v>116446</v>
      </c>
      <c r="E4" s="105">
        <v>117045</v>
      </c>
      <c r="F4" s="14"/>
    </row>
    <row r="5" spans="1:6" ht="21.75" customHeight="1">
      <c r="A5" s="59"/>
      <c r="B5" s="135" t="s">
        <v>122</v>
      </c>
      <c r="C5" s="136"/>
      <c r="D5" s="55">
        <v>6266</v>
      </c>
      <c r="E5" s="56">
        <v>6266</v>
      </c>
      <c r="F5" s="14"/>
    </row>
    <row r="6" spans="1:6" ht="21.75" customHeight="1">
      <c r="A6" s="59"/>
      <c r="B6" s="135" t="s">
        <v>24</v>
      </c>
      <c r="C6" s="136"/>
      <c r="D6" s="55"/>
      <c r="E6" s="56"/>
      <c r="F6" s="14"/>
    </row>
    <row r="7" spans="1:6" ht="21.75" customHeight="1">
      <c r="A7" s="59"/>
      <c r="B7" s="33"/>
      <c r="C7" s="34" t="s">
        <v>82</v>
      </c>
      <c r="D7" s="55">
        <v>2263</v>
      </c>
      <c r="E7" s="56">
        <v>2263</v>
      </c>
      <c r="F7" s="14"/>
    </row>
    <row r="8" spans="1:6" ht="21.75" customHeight="1">
      <c r="A8" s="59"/>
      <c r="B8" s="135" t="s">
        <v>83</v>
      </c>
      <c r="C8" s="136"/>
      <c r="D8" s="55"/>
      <c r="E8" s="56"/>
      <c r="F8" s="14"/>
    </row>
    <row r="9" spans="1:6" ht="21.75" customHeight="1">
      <c r="A9" s="59"/>
      <c r="B9" s="33"/>
      <c r="C9" s="34" t="s">
        <v>84</v>
      </c>
      <c r="D9" s="55">
        <v>46854</v>
      </c>
      <c r="E9" s="56">
        <v>46854</v>
      </c>
      <c r="F9" s="14"/>
    </row>
    <row r="10" spans="1:6" ht="21.75" customHeight="1">
      <c r="A10" s="59"/>
      <c r="B10" s="33"/>
      <c r="C10" s="34" t="s">
        <v>25</v>
      </c>
      <c r="D10" s="55">
        <v>63074</v>
      </c>
      <c r="E10" s="56">
        <v>63673</v>
      </c>
      <c r="F10" s="14"/>
    </row>
    <row r="11" spans="1:6" ht="21.75" customHeight="1" thickBot="1">
      <c r="A11" s="61"/>
      <c r="B11" s="149" t="s">
        <v>91</v>
      </c>
      <c r="C11" s="150"/>
      <c r="D11" s="77">
        <v>59</v>
      </c>
      <c r="E11" s="82">
        <v>59</v>
      </c>
      <c r="F11" s="14"/>
    </row>
    <row r="12" spans="1:7" ht="21.75" customHeight="1">
      <c r="A12" s="33"/>
      <c r="B12" s="33"/>
      <c r="C12" s="33"/>
      <c r="D12" s="53"/>
      <c r="E12" s="53"/>
      <c r="F12" s="12"/>
      <c r="G12" s="9"/>
    </row>
    <row r="13" spans="1:7" ht="19.5" customHeight="1" thickBot="1">
      <c r="A13" s="24" t="s">
        <v>30</v>
      </c>
      <c r="B13" s="26"/>
      <c r="C13" s="26"/>
      <c r="D13" s="26"/>
      <c r="E13" s="23"/>
      <c r="F13" s="9"/>
      <c r="G13" s="9"/>
    </row>
    <row r="14" spans="1:6" ht="21.75" customHeight="1">
      <c r="A14" s="132" t="s">
        <v>119</v>
      </c>
      <c r="B14" s="231"/>
      <c r="C14" s="232"/>
      <c r="D14" s="80" t="s">
        <v>94</v>
      </c>
      <c r="E14" s="81" t="s">
        <v>117</v>
      </c>
      <c r="F14" s="15"/>
    </row>
    <row r="15" spans="1:6" ht="21.75" customHeight="1">
      <c r="A15" s="229">
        <v>120260</v>
      </c>
      <c r="B15" s="230"/>
      <c r="C15" s="230"/>
      <c r="D15" s="105">
        <v>129475</v>
      </c>
      <c r="E15" s="106">
        <v>129548</v>
      </c>
      <c r="F15" s="13"/>
    </row>
    <row r="16" spans="1:6" ht="21.75" customHeight="1">
      <c r="A16" s="224">
        <v>6266</v>
      </c>
      <c r="B16" s="225"/>
      <c r="C16" s="225"/>
      <c r="D16" s="56">
        <v>6266</v>
      </c>
      <c r="E16" s="76">
        <v>6324</v>
      </c>
      <c r="F16" s="13"/>
    </row>
    <row r="17" spans="1:6" ht="21.75" customHeight="1">
      <c r="A17" s="228"/>
      <c r="B17" s="225"/>
      <c r="C17" s="225"/>
      <c r="D17" s="56"/>
      <c r="E17" s="76"/>
      <c r="F17" s="13"/>
    </row>
    <row r="18" spans="1:6" ht="21.75" customHeight="1">
      <c r="A18" s="224">
        <v>2468</v>
      </c>
      <c r="B18" s="225"/>
      <c r="C18" s="225"/>
      <c r="D18" s="56">
        <v>2468</v>
      </c>
      <c r="E18" s="76">
        <v>2468</v>
      </c>
      <c r="F18" s="13"/>
    </row>
    <row r="19" spans="1:6" ht="21.75" customHeight="1">
      <c r="A19" s="228"/>
      <c r="B19" s="225"/>
      <c r="C19" s="225"/>
      <c r="D19" s="56"/>
      <c r="E19" s="76"/>
      <c r="F19" s="13"/>
    </row>
    <row r="20" spans="1:6" ht="21.75" customHeight="1">
      <c r="A20" s="224">
        <v>46854</v>
      </c>
      <c r="B20" s="225"/>
      <c r="C20" s="225"/>
      <c r="D20" s="56">
        <v>54950</v>
      </c>
      <c r="E20" s="76">
        <v>54950</v>
      </c>
      <c r="F20" s="13"/>
    </row>
    <row r="21" spans="1:6" ht="21.75" customHeight="1">
      <c r="A21" s="224">
        <v>66315</v>
      </c>
      <c r="B21" s="225"/>
      <c r="C21" s="225"/>
      <c r="D21" s="56">
        <v>67861</v>
      </c>
      <c r="E21" s="76">
        <v>65806</v>
      </c>
      <c r="F21" s="13"/>
    </row>
    <row r="22" spans="1:6" ht="21.75" customHeight="1" thickBot="1">
      <c r="A22" s="226">
        <v>59</v>
      </c>
      <c r="B22" s="227"/>
      <c r="C22" s="227"/>
      <c r="D22" s="82">
        <v>0</v>
      </c>
      <c r="E22" s="78">
        <v>0</v>
      </c>
      <c r="F22" s="13"/>
    </row>
    <row r="23" spans="1:7" ht="19.5" customHeight="1">
      <c r="A23" s="24"/>
      <c r="B23" s="24"/>
      <c r="C23" s="24"/>
      <c r="D23" s="24"/>
      <c r="E23" s="28" t="s">
        <v>101</v>
      </c>
      <c r="F23" s="20"/>
      <c r="G23" s="9"/>
    </row>
    <row r="24" spans="1:6" ht="21.75" customHeight="1">
      <c r="A24" s="9"/>
      <c r="B24" s="9"/>
      <c r="C24" s="9"/>
      <c r="D24" s="9"/>
      <c r="E24" s="9"/>
      <c r="F24" s="9"/>
    </row>
  </sheetData>
  <sheetProtection/>
  <mergeCells count="15">
    <mergeCell ref="A15:C15"/>
    <mergeCell ref="A3:C3"/>
    <mergeCell ref="A4:C4"/>
    <mergeCell ref="B5:C5"/>
    <mergeCell ref="B6:C6"/>
    <mergeCell ref="B8:C8"/>
    <mergeCell ref="B11:C11"/>
    <mergeCell ref="A14:C14"/>
    <mergeCell ref="A21:C21"/>
    <mergeCell ref="A22:C22"/>
    <mergeCell ref="A16:C16"/>
    <mergeCell ref="A17:C17"/>
    <mergeCell ref="A18:C18"/>
    <mergeCell ref="A19:C19"/>
    <mergeCell ref="A20:C20"/>
  </mergeCells>
  <printOptions/>
  <pageMargins left="0.78740157480315" right="0.590551181102362" top="0.590551181102362" bottom="0.590551181102362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</cp:lastModifiedBy>
  <cp:lastPrinted>2009-07-27T23:58:27Z</cp:lastPrinted>
  <dcterms:created xsi:type="dcterms:W3CDTF">2008-04-26T03:17:28Z</dcterms:created>
  <dcterms:modified xsi:type="dcterms:W3CDTF">2009-12-14T05:21:23Z</dcterms:modified>
  <cp:category/>
  <cp:version/>
  <cp:contentType/>
  <cp:contentStatus/>
</cp:coreProperties>
</file>