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O3EekqJLrY32CP6Ls474RC7SFkYI1pRn+jfPBSe0mrbN9FiGPGOgMbaZIS7UBXpsRiuAImuS8+ByteosXuaEQ==" workbookSaltValue="Pj9OXNRbXxMsJHKpsCFcV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<sst xmlns="http://schemas.openxmlformats.org/spreadsheetml/2006/main" xmlns:r="http://schemas.openxmlformats.org/officeDocument/2006/relationships" count="115" uniqueCount="115">
  <si>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</si>
  <si>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</si>
  <si>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</si>
  <si>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　経営の健全性・効率性に係る指標について、平均値を下回っている項目もあり、引き続き収入の確保と事業の効率化等を進めていく必要がある。特に収入を確保するために、使用料の改定も検討していく。
　老朽化については、地方公営企業法適用後、年数が浅いため、率は低くなっているが、令和２年度にストックマジメント計画を策定し、効率的に更新を進めていく必要がある。
　令和元年度経営戦略策定済み。</t>
    <rPh sb="66" eb="67">
      <t>トク</t>
    </rPh>
    <rPh sb="68" eb="70">
      <t>シュウニュウ</t>
    </rPh>
    <rPh sb="71" eb="73">
      <t>カクホ</t>
    </rPh>
    <rPh sb="86" eb="88">
      <t>ケントウ</t>
    </rPh>
    <rPh sb="104" eb="106">
      <t>チホウ</t>
    </rPh>
    <rPh sb="106" eb="108">
      <t>コウエイ</t>
    </rPh>
    <rPh sb="108" eb="110">
      <t>キギョウ</t>
    </rPh>
    <rPh sb="110" eb="111">
      <t>ホウ</t>
    </rPh>
    <rPh sb="111" eb="114">
      <t>テキヨウゴ</t>
    </rPh>
    <rPh sb="115" eb="117">
      <t>ネンスウ</t>
    </rPh>
    <rPh sb="118" eb="119">
      <t>アサ</t>
    </rPh>
    <rPh sb="134" eb="136">
      <t>レイワ</t>
    </rPh>
    <rPh sb="137" eb="138">
      <t>ネン</t>
    </rPh>
    <rPh sb="138" eb="139">
      <t>ド</t>
    </rPh>
    <rPh sb="176" eb="178">
      <t>レイワ</t>
    </rPh>
    <rPh sb="178" eb="179">
      <t>ガン</t>
    </rPh>
    <rPh sb="179" eb="181">
      <t>ネンド</t>
    </rPh>
    <rPh sb="185" eb="187">
      <t>サクテイ</t>
    </rPh>
    <rPh sb="187" eb="188">
      <t>ズ</t>
    </rPh>
    <phoneticPr fontId="1"/>
  </si>
  <si>
    <t>資金不足比率(％)</t>
  </si>
  <si>
    <t>経営比較分析表（令和元年度決算）</t>
    <rPh sb="8" eb="10">
      <t>レイワ</t>
    </rPh>
    <rPh sb="10" eb="12">
      <t>ガンネン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</si>
  <si>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</si>
  <si>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</si>
  <si>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</si>
  <si>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</si>
  <si>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</si>
  <si>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</si>
  <si>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</si>
  <si>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</si>
  <si>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</si>
  <si>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</si>
  <si>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</si>
  <si>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</si>
  <si>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</si>
  <si>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</si>
  <si>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</si>
  <si>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</si>
  <si>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</si>
  <si>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</si>
  <si>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</si>
  <si>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</si>
  <si>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</si>
  <si>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</si>
  <si>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</si>
  <si>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</si>
  <si>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</si>
  <si>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</si>
  <si>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</si>
  <si>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</si>
  <si>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</si>
  <si>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</si>
  <si>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</si>
  <si>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</si>
  <si>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</si>
  <si>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</si>
  <si>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</si>
  <si>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</si>
  <si>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</si>
  <si>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</si>
  <si>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</si>
  <si>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</si>
  <si>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</si>
  <si>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</si>
  <si>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</si>
  <si>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</si>
  <si>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</si>
  <si>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</si>
  <si>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</si>
  <si>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</si>
  <si>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</si>
  <si>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</si>
  <si>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</si>
  <si>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</si>
  <si>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</si>
  <si>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</si>
  <si>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</si>
  <si>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</si>
  <si>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</si>
  <si>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</si>
  <si>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</si>
  <si>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</si>
  <si>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</si>
  <si>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</si>
  <si>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</si>
  <si>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</si>
  <si>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</si>
  <si>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</si>
  <si>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</si>
  <si>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</si>
  <si>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</si>
  <si>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</si>
  <si>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</si>
  <si>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</si>
  <si>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</si>
  <si>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</si>
  <si>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</si>
  <si>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</si>
  <si>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</si>
  <si>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</si>
  <si>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</si>
  <si>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</si>
  <si>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</si>
  <si>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</si>
  <si>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</si>
  <si>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</si>
  <si>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</si>
  <si>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</si>
  <si>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</si>
  <si>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</si>
  <si>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</si>
  <si>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</si>
  <si>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</si>
  <si>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</si>
  <si>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</si>
  <si>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</si>
  <si>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</si>
  <si>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</si>
  <si>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</si>
  <si>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</si>
  <si>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</si>
  <si>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</si>
  <si>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</si>
  <si>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</si>
  <si>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</si>
  <si>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</si>
  <si>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</si>
  <si>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</si>
  <si>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</si>
  <si>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</si>
  <si>
    <t>平成30年度より地方公営企業法の財務適用を行っている。
①経常収支比率
　収益として、人口増加により使用料収入が伸びていることや長期前受金戻入を計上していること等から比率が100％を超えている。しかし、使用料収入に加え、一般会計繰入金も投入されていることから、事業の効率化及び使用料の改定等、収入の確保に務める必要がある。
③流動比率
　浄化センター建設や管渠布設等における地方債償還金等の負担が大きいため、平均値を下回っている。収入の確保と事業の効率化等を進めていく必要がある。
④企業債残高対事業規模比率
　企業債残高は、借入額の抑制を行っており、令和元年度は一般会計繰入金の３条への繰入れ割合が多かったため、大幅な減少となった。
⑤経費回収率
　企業債利息の負担が大きいため、100％を下回っている。収入の確保、事業の効率化及び使用料の改定等を検討する必要がある。
⑥汚水処理原価
　企業債利息の負担が大きいため、全国平均より高くなっている。引き続き収入の確保と事業の効率化等を進めていく必要がある。
⑧水洗化率
　90％を超えているが、全国平均を下回っているため引き続き100％を目標とし、率の向上に努めていく必要がある。</t>
    <rPh sb="64" eb="66">
      <t>チョウキ</t>
    </rPh>
    <rPh sb="66" eb="69">
      <t>マエウケキン</t>
    </rPh>
    <rPh sb="69" eb="71">
      <t>レイニュウ</t>
    </rPh>
    <rPh sb="72" eb="74">
      <t>ケイジョウ</t>
    </rPh>
    <rPh sb="101" eb="104">
      <t>シヨウリョウ</t>
    </rPh>
    <rPh sb="104" eb="106">
      <t>シュウニュウ</t>
    </rPh>
    <rPh sb="107" eb="108">
      <t>クワ</t>
    </rPh>
    <rPh sb="110" eb="112">
      <t>イッパン</t>
    </rPh>
    <rPh sb="112" eb="114">
      <t>カイケイ</t>
    </rPh>
    <rPh sb="114" eb="117">
      <t>クリイレキン</t>
    </rPh>
    <rPh sb="118" eb="120">
      <t>トウニュウ</t>
    </rPh>
    <rPh sb="136" eb="137">
      <t>オヨ</t>
    </rPh>
    <rPh sb="138" eb="141">
      <t>シヨウリョウ</t>
    </rPh>
    <rPh sb="142" eb="144">
      <t>カイテイ</t>
    </rPh>
    <rPh sb="152" eb="153">
      <t>ツト</t>
    </rPh>
    <rPh sb="276" eb="278">
      <t>レイワ</t>
    </rPh>
    <rPh sb="278" eb="281">
      <t>ガンネンド</t>
    </rPh>
    <rPh sb="282" eb="284">
      <t>イッパン</t>
    </rPh>
    <rPh sb="284" eb="286">
      <t>カイケイ</t>
    </rPh>
    <rPh sb="286" eb="289">
      <t>クリイレキン</t>
    </rPh>
    <rPh sb="291" eb="292">
      <t>ジョウ</t>
    </rPh>
    <rPh sb="294" eb="296">
      <t>クリイ</t>
    </rPh>
    <rPh sb="297" eb="299">
      <t>ワリアイ</t>
    </rPh>
    <rPh sb="300" eb="301">
      <t>オオ</t>
    </rPh>
    <rPh sb="307" eb="309">
      <t>オオハバ</t>
    </rPh>
    <rPh sb="310" eb="312">
      <t>ゲンショウ</t>
    </rPh>
    <rPh sb="375" eb="377">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</si>
</sst>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4.e-002</c:v>
                </c:pt>
                <c:pt idx="4">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55.34</c:v>
                </c:pt>
                <c:pt idx="4">
                  <c:v>55.89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64.510000000000005</c:v>
                </c:pt>
                <c:pt idx="4">
                  <c:v>66.180000000000007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91.94</c:v>
                </c:pt>
                <c:pt idx="4">
                  <c:v>92.01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91.62</c:v>
                </c:pt>
                <c:pt idx="4">
                  <c:v>91.87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102.15</c:v>
                </c:pt>
                <c:pt idx="4">
                  <c:v>101.93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106.25</c:v>
                </c:pt>
                <c:pt idx="4">
                  <c:v>105.89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c:v>
                </c:pt>
                <c:pt idx="4">
                  <c:v>6.29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14.75</c:v>
                </c:pt>
                <c:pt idx="4">
                  <c:v>19.78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0.25</c:v>
                </c:pt>
                <c:pt idx="4">
                  <c:v>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0.78</c:v>
                </c:pt>
                <c:pt idx="4">
                  <c:v>0.83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49.97</c:v>
                </c:pt>
                <c:pt idx="4">
                  <c:v>47.18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67.2</c:v>
                </c:pt>
                <c:pt idx="4">
                  <c:v>61.2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566.36</c:v>
                </c:pt>
                <c:pt idx="4">
                  <c:v>185.54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1023.34</c:v>
                </c:pt>
                <c:pt idx="4">
                  <c:v>1033.5999999999999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92.1</c:v>
                </c:pt>
                <c:pt idx="4">
                  <c:v>92.32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82.26</c:v>
                </c:pt>
                <c:pt idx="4">
                  <c:v>85.39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150.07</c:v>
                </c:pt>
                <c:pt idx="4">
                  <c:v>150.07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154.25</c:v>
                </c:pt>
                <c:pt idx="4">
                  <c:v>150.96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21" workbookViewId="0">
      <selection activeCell="BK27" sqref="BK2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長久手市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6</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Bc2</v>
      </c>
      <c r="X8" s="6"/>
      <c r="Y8" s="6"/>
      <c r="Z8" s="6"/>
      <c r="AA8" s="6"/>
      <c r="AB8" s="6"/>
      <c r="AC8" s="6"/>
      <c r="AD8" s="21" t="str">
        <f>データ!$M$6</f>
        <v>非設置</v>
      </c>
      <c r="AE8" s="21"/>
      <c r="AF8" s="21"/>
      <c r="AG8" s="21"/>
      <c r="AH8" s="21"/>
      <c r="AI8" s="21"/>
      <c r="AJ8" s="21"/>
      <c r="AK8" s="3"/>
      <c r="AL8" s="22">
        <f>データ!S6</f>
        <v>59480</v>
      </c>
      <c r="AM8" s="22"/>
      <c r="AN8" s="22"/>
      <c r="AO8" s="22"/>
      <c r="AP8" s="22"/>
      <c r="AQ8" s="22"/>
      <c r="AR8" s="22"/>
      <c r="AS8" s="22"/>
      <c r="AT8" s="7">
        <f>データ!T6</f>
        <v>21.55</v>
      </c>
      <c r="AU8" s="7"/>
      <c r="AV8" s="7"/>
      <c r="AW8" s="7"/>
      <c r="AX8" s="7"/>
      <c r="AY8" s="7"/>
      <c r="AZ8" s="7"/>
      <c r="BA8" s="7"/>
      <c r="BB8" s="7">
        <f>データ!U6</f>
        <v>2760.09</v>
      </c>
      <c r="BC8" s="7"/>
      <c r="BD8" s="7"/>
      <c r="BE8" s="7"/>
      <c r="BF8" s="7"/>
      <c r="BG8" s="7"/>
      <c r="BH8" s="7"/>
      <c r="BI8" s="7"/>
      <c r="BJ8" s="3"/>
      <c r="BK8" s="3"/>
      <c r="BL8" s="28" t="s">
        <v>15</v>
      </c>
      <c r="BM8" s="40"/>
      <c r="BN8" s="49" t="s">
        <v>21</v>
      </c>
      <c r="BO8" s="52"/>
      <c r="BP8" s="52"/>
      <c r="BQ8" s="52"/>
      <c r="BR8" s="52"/>
      <c r="BS8" s="52"/>
      <c r="BT8" s="52"/>
      <c r="BU8" s="52"/>
      <c r="BV8" s="52"/>
      <c r="BW8" s="52"/>
      <c r="BX8" s="52"/>
      <c r="BY8" s="56"/>
    </row>
    <row r="9" spans="1:78" ht="18.75" customHeight="1">
      <c r="A9" s="2"/>
      <c r="B9" s="5" t="s">
        <v>4</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77.16</v>
      </c>
      <c r="J10" s="7"/>
      <c r="K10" s="7"/>
      <c r="L10" s="7"/>
      <c r="M10" s="7"/>
      <c r="N10" s="7"/>
      <c r="O10" s="7"/>
      <c r="P10" s="7">
        <f>データ!P6</f>
        <v>90.06</v>
      </c>
      <c r="Q10" s="7"/>
      <c r="R10" s="7"/>
      <c r="S10" s="7"/>
      <c r="T10" s="7"/>
      <c r="U10" s="7"/>
      <c r="V10" s="7"/>
      <c r="W10" s="7">
        <f>データ!Q6</f>
        <v>94.34</v>
      </c>
      <c r="X10" s="7"/>
      <c r="Y10" s="7"/>
      <c r="Z10" s="7"/>
      <c r="AA10" s="7"/>
      <c r="AB10" s="7"/>
      <c r="AC10" s="7"/>
      <c r="AD10" s="22">
        <f>データ!R6</f>
        <v>2160</v>
      </c>
      <c r="AE10" s="22"/>
      <c r="AF10" s="22"/>
      <c r="AG10" s="22"/>
      <c r="AH10" s="22"/>
      <c r="AI10" s="22"/>
      <c r="AJ10" s="22"/>
      <c r="AK10" s="2"/>
      <c r="AL10" s="22">
        <f>データ!V6</f>
        <v>53586</v>
      </c>
      <c r="AM10" s="22"/>
      <c r="AN10" s="22"/>
      <c r="AO10" s="22"/>
      <c r="AP10" s="22"/>
      <c r="AQ10" s="22"/>
      <c r="AR10" s="22"/>
      <c r="AS10" s="22"/>
      <c r="AT10" s="7">
        <f>データ!W6</f>
        <v>7.55</v>
      </c>
      <c r="AU10" s="7"/>
      <c r="AV10" s="7"/>
      <c r="AW10" s="7"/>
      <c r="AX10" s="7"/>
      <c r="AY10" s="7"/>
      <c r="AZ10" s="7"/>
      <c r="BA10" s="7"/>
      <c r="BB10" s="7">
        <f>データ!X6</f>
        <v>7097.48</v>
      </c>
      <c r="BC10" s="7"/>
      <c r="BD10" s="7"/>
      <c r="BE10" s="7"/>
      <c r="BF10" s="7"/>
      <c r="BG10" s="7"/>
      <c r="BH10" s="7"/>
      <c r="BI10" s="7"/>
      <c r="BJ10" s="2"/>
      <c r="BK10" s="2"/>
      <c r="BL10" s="30" t="s">
        <v>36</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42</v>
      </c>
    </row>
    <row r="84" spans="1:78" hidden="1">
      <c r="B84" s="12" t="s">
        <v>43</v>
      </c>
      <c r="C84" s="12"/>
      <c r="D84" s="12"/>
      <c r="E84" s="12" t="s">
        <v>45</v>
      </c>
      <c r="F84" s="12" t="s">
        <v>46</v>
      </c>
      <c r="G84" s="12" t="s">
        <v>47</v>
      </c>
      <c r="H84" s="12" t="s">
        <v>40</v>
      </c>
      <c r="I84" s="12" t="s">
        <v>11</v>
      </c>
      <c r="J84" s="12" t="s">
        <v>48</v>
      </c>
      <c r="K84" s="12" t="s">
        <v>49</v>
      </c>
      <c r="L84" s="12" t="s">
        <v>31</v>
      </c>
      <c r="M84" s="12" t="s">
        <v>34</v>
      </c>
      <c r="N84" s="12" t="s">
        <v>51</v>
      </c>
      <c r="O84" s="12" t="s">
        <v>53</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2SRtCJP2Eth39YkJOh5Droto/eUyBT+sus/ztvjrBKQ7MiPUDNg+NaAiz0oOlzYwX/Ss0iYuJHHYQZ9Bjqf9tQ==" saltValue="wmbmIKHzrOWBqWdY5dxCs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55</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30</v>
      </c>
      <c r="C3" s="68" t="s">
        <v>57</v>
      </c>
      <c r="D3" s="68" t="s">
        <v>58</v>
      </c>
      <c r="E3" s="68" t="s">
        <v>8</v>
      </c>
      <c r="F3" s="68" t="s">
        <v>7</v>
      </c>
      <c r="G3" s="68" t="s">
        <v>23</v>
      </c>
      <c r="H3" s="75" t="s">
        <v>59</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13</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60</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26</v>
      </c>
      <c r="AV4" s="87"/>
      <c r="AW4" s="87"/>
      <c r="AX4" s="87"/>
      <c r="AY4" s="87"/>
      <c r="AZ4" s="87"/>
      <c r="BA4" s="87"/>
      <c r="BB4" s="87"/>
      <c r="BC4" s="87"/>
      <c r="BD4" s="87"/>
      <c r="BE4" s="87"/>
      <c r="BF4" s="87" t="s">
        <v>62</v>
      </c>
      <c r="BG4" s="87"/>
      <c r="BH4" s="87"/>
      <c r="BI4" s="87"/>
      <c r="BJ4" s="87"/>
      <c r="BK4" s="87"/>
      <c r="BL4" s="87"/>
      <c r="BM4" s="87"/>
      <c r="BN4" s="87"/>
      <c r="BO4" s="87"/>
      <c r="BP4" s="87"/>
      <c r="BQ4" s="87" t="s">
        <v>0</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8">
      <c r="A5" s="66" t="s">
        <v>69</v>
      </c>
      <c r="B5" s="70"/>
      <c r="C5" s="70"/>
      <c r="D5" s="70"/>
      <c r="E5" s="70"/>
      <c r="F5" s="70"/>
      <c r="G5" s="70"/>
      <c r="H5" s="77" t="s">
        <v>56</v>
      </c>
      <c r="I5" s="77" t="s">
        <v>70</v>
      </c>
      <c r="J5" s="77" t="s">
        <v>71</v>
      </c>
      <c r="K5" s="77" t="s">
        <v>72</v>
      </c>
      <c r="L5" s="77" t="s">
        <v>73</v>
      </c>
      <c r="M5" s="77" t="s">
        <v>6</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43</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2019</v>
      </c>
      <c r="C6" s="71">
        <f t="shared" si="1"/>
        <v>232386</v>
      </c>
      <c r="D6" s="71">
        <f t="shared" si="1"/>
        <v>46</v>
      </c>
      <c r="E6" s="71">
        <f t="shared" si="1"/>
        <v>17</v>
      </c>
      <c r="F6" s="71">
        <f t="shared" si="1"/>
        <v>1</v>
      </c>
      <c r="G6" s="71">
        <f t="shared" si="1"/>
        <v>0</v>
      </c>
      <c r="H6" s="71" t="str">
        <f t="shared" si="1"/>
        <v>愛知県　長久手市</v>
      </c>
      <c r="I6" s="71" t="str">
        <f t="shared" si="1"/>
        <v>法適用</v>
      </c>
      <c r="J6" s="71" t="str">
        <f t="shared" si="1"/>
        <v>下水道事業</v>
      </c>
      <c r="K6" s="71" t="str">
        <f t="shared" si="1"/>
        <v>公共下水道</v>
      </c>
      <c r="L6" s="71" t="str">
        <f t="shared" si="1"/>
        <v>Bc2</v>
      </c>
      <c r="M6" s="71" t="str">
        <f t="shared" si="1"/>
        <v>非設置</v>
      </c>
      <c r="N6" s="80" t="str">
        <f t="shared" si="1"/>
        <v>-</v>
      </c>
      <c r="O6" s="80">
        <f t="shared" si="1"/>
        <v>77.16</v>
      </c>
      <c r="P6" s="80">
        <f t="shared" si="1"/>
        <v>90.06</v>
      </c>
      <c r="Q6" s="80">
        <f t="shared" si="1"/>
        <v>94.34</v>
      </c>
      <c r="R6" s="80">
        <f t="shared" si="1"/>
        <v>2160</v>
      </c>
      <c r="S6" s="80">
        <f t="shared" si="1"/>
        <v>59480</v>
      </c>
      <c r="T6" s="80">
        <f t="shared" si="1"/>
        <v>21.55</v>
      </c>
      <c r="U6" s="80">
        <f t="shared" si="1"/>
        <v>2760.09</v>
      </c>
      <c r="V6" s="80">
        <f t="shared" si="1"/>
        <v>53586</v>
      </c>
      <c r="W6" s="80">
        <f t="shared" si="1"/>
        <v>7.55</v>
      </c>
      <c r="X6" s="80">
        <f t="shared" si="1"/>
        <v>7097.48</v>
      </c>
      <c r="Y6" s="88" t="str">
        <f t="shared" ref="Y6:AH6" si="2">IF(Y7="",NA(),Y7)</f>
        <v>-</v>
      </c>
      <c r="Z6" s="88" t="str">
        <f t="shared" si="2"/>
        <v>-</v>
      </c>
      <c r="AA6" s="88" t="str">
        <f t="shared" si="2"/>
        <v>-</v>
      </c>
      <c r="AB6" s="88">
        <f t="shared" si="2"/>
        <v>102.15</v>
      </c>
      <c r="AC6" s="88">
        <f t="shared" si="2"/>
        <v>101.93</v>
      </c>
      <c r="AD6" s="88" t="str">
        <f t="shared" si="2"/>
        <v>-</v>
      </c>
      <c r="AE6" s="88" t="str">
        <f t="shared" si="2"/>
        <v>-</v>
      </c>
      <c r="AF6" s="88" t="str">
        <f t="shared" si="2"/>
        <v>-</v>
      </c>
      <c r="AG6" s="88">
        <f t="shared" si="2"/>
        <v>106.25</v>
      </c>
      <c r="AH6" s="88">
        <f t="shared" si="2"/>
        <v>105.89</v>
      </c>
      <c r="AI6" s="80" t="str">
        <f>IF(AI7="","",IF(AI7="-","【-】","【"&amp;SUBSTITUTE(TEXT(AI7,"#,##0.00"),"-","△")&amp;"】"))</f>
        <v>【108.07】</v>
      </c>
      <c r="AJ6" s="88" t="str">
        <f t="shared" ref="AJ6:AS6" si="3">IF(AJ7="",NA(),AJ7)</f>
        <v>-</v>
      </c>
      <c r="AK6" s="88" t="str">
        <f t="shared" si="3"/>
        <v>-</v>
      </c>
      <c r="AL6" s="88" t="str">
        <f t="shared" si="3"/>
        <v>-</v>
      </c>
      <c r="AM6" s="80">
        <f t="shared" si="3"/>
        <v>0</v>
      </c>
      <c r="AN6" s="80">
        <f t="shared" si="3"/>
        <v>0</v>
      </c>
      <c r="AO6" s="88" t="str">
        <f t="shared" si="3"/>
        <v>-</v>
      </c>
      <c r="AP6" s="88" t="str">
        <f t="shared" si="3"/>
        <v>-</v>
      </c>
      <c r="AQ6" s="88" t="str">
        <f t="shared" si="3"/>
        <v>-</v>
      </c>
      <c r="AR6" s="88">
        <f t="shared" si="3"/>
        <v>0.78</v>
      </c>
      <c r="AS6" s="88">
        <f t="shared" si="3"/>
        <v>0.83</v>
      </c>
      <c r="AT6" s="80" t="str">
        <f>IF(AT7="","",IF(AT7="-","【-】","【"&amp;SUBSTITUTE(TEXT(AT7,"#,##0.00"),"-","△")&amp;"】"))</f>
        <v>【3.09】</v>
      </c>
      <c r="AU6" s="88" t="str">
        <f t="shared" ref="AU6:BD6" si="4">IF(AU7="",NA(),AU7)</f>
        <v>-</v>
      </c>
      <c r="AV6" s="88" t="str">
        <f t="shared" si="4"/>
        <v>-</v>
      </c>
      <c r="AW6" s="88" t="str">
        <f t="shared" si="4"/>
        <v>-</v>
      </c>
      <c r="AX6" s="88">
        <f t="shared" si="4"/>
        <v>49.97</v>
      </c>
      <c r="AY6" s="88">
        <f t="shared" si="4"/>
        <v>47.18</v>
      </c>
      <c r="AZ6" s="88" t="str">
        <f t="shared" si="4"/>
        <v>-</v>
      </c>
      <c r="BA6" s="88" t="str">
        <f t="shared" si="4"/>
        <v>-</v>
      </c>
      <c r="BB6" s="88" t="str">
        <f t="shared" si="4"/>
        <v>-</v>
      </c>
      <c r="BC6" s="88">
        <f t="shared" si="4"/>
        <v>67.2</v>
      </c>
      <c r="BD6" s="88">
        <f t="shared" si="4"/>
        <v>61.2</v>
      </c>
      <c r="BE6" s="80" t="str">
        <f>IF(BE7="","",IF(BE7="-","【-】","【"&amp;SUBSTITUTE(TEXT(BE7,"#,##0.00"),"-","△")&amp;"】"))</f>
        <v>【69.54】</v>
      </c>
      <c r="BF6" s="88" t="str">
        <f t="shared" ref="BF6:BO6" si="5">IF(BF7="",NA(),BF7)</f>
        <v>-</v>
      </c>
      <c r="BG6" s="88" t="str">
        <f t="shared" si="5"/>
        <v>-</v>
      </c>
      <c r="BH6" s="88" t="str">
        <f t="shared" si="5"/>
        <v>-</v>
      </c>
      <c r="BI6" s="88">
        <f t="shared" si="5"/>
        <v>566.36</v>
      </c>
      <c r="BJ6" s="88">
        <f t="shared" si="5"/>
        <v>185.54</v>
      </c>
      <c r="BK6" s="88" t="str">
        <f t="shared" si="5"/>
        <v>-</v>
      </c>
      <c r="BL6" s="88" t="str">
        <f t="shared" si="5"/>
        <v>-</v>
      </c>
      <c r="BM6" s="88" t="str">
        <f t="shared" si="5"/>
        <v>-</v>
      </c>
      <c r="BN6" s="88">
        <f t="shared" si="5"/>
        <v>1023.34</v>
      </c>
      <c r="BO6" s="88">
        <f t="shared" si="5"/>
        <v>1033.5999999999999</v>
      </c>
      <c r="BP6" s="80" t="str">
        <f>IF(BP7="","",IF(BP7="-","【-】","【"&amp;SUBSTITUTE(TEXT(BP7,"#,##0.00"),"-","△")&amp;"】"))</f>
        <v>【682.51】</v>
      </c>
      <c r="BQ6" s="88" t="str">
        <f t="shared" ref="BQ6:BZ6" si="6">IF(BQ7="",NA(),BQ7)</f>
        <v>-</v>
      </c>
      <c r="BR6" s="88" t="str">
        <f t="shared" si="6"/>
        <v>-</v>
      </c>
      <c r="BS6" s="88" t="str">
        <f t="shared" si="6"/>
        <v>-</v>
      </c>
      <c r="BT6" s="88">
        <f t="shared" si="6"/>
        <v>92.1</v>
      </c>
      <c r="BU6" s="88">
        <f t="shared" si="6"/>
        <v>92.32</v>
      </c>
      <c r="BV6" s="88" t="str">
        <f t="shared" si="6"/>
        <v>-</v>
      </c>
      <c r="BW6" s="88" t="str">
        <f t="shared" si="6"/>
        <v>-</v>
      </c>
      <c r="BX6" s="88" t="str">
        <f t="shared" si="6"/>
        <v>-</v>
      </c>
      <c r="BY6" s="88">
        <f t="shared" si="6"/>
        <v>82.26</v>
      </c>
      <c r="BZ6" s="88">
        <f t="shared" si="6"/>
        <v>85.39</v>
      </c>
      <c r="CA6" s="80" t="str">
        <f>IF(CA7="","",IF(CA7="-","【-】","【"&amp;SUBSTITUTE(TEXT(CA7,"#,##0.00"),"-","△")&amp;"】"))</f>
        <v>【100.34】</v>
      </c>
      <c r="CB6" s="88" t="str">
        <f t="shared" ref="CB6:CK6" si="7">IF(CB7="",NA(),CB7)</f>
        <v>-</v>
      </c>
      <c r="CC6" s="88" t="str">
        <f t="shared" si="7"/>
        <v>-</v>
      </c>
      <c r="CD6" s="88" t="str">
        <f t="shared" si="7"/>
        <v>-</v>
      </c>
      <c r="CE6" s="88">
        <f t="shared" si="7"/>
        <v>150.07</v>
      </c>
      <c r="CF6" s="88">
        <f t="shared" si="7"/>
        <v>150.07</v>
      </c>
      <c r="CG6" s="88" t="str">
        <f t="shared" si="7"/>
        <v>-</v>
      </c>
      <c r="CH6" s="88" t="str">
        <f t="shared" si="7"/>
        <v>-</v>
      </c>
      <c r="CI6" s="88" t="str">
        <f t="shared" si="7"/>
        <v>-</v>
      </c>
      <c r="CJ6" s="88">
        <f t="shared" si="7"/>
        <v>154.25</v>
      </c>
      <c r="CK6" s="88">
        <f t="shared" si="7"/>
        <v>150.96</v>
      </c>
      <c r="CL6" s="80" t="str">
        <f>IF(CL7="","",IF(CL7="-","【-】","【"&amp;SUBSTITUTE(TEXT(CL7,"#,##0.00"),"-","△")&amp;"】"))</f>
        <v>【136.15】</v>
      </c>
      <c r="CM6" s="88" t="str">
        <f t="shared" ref="CM6:CV6" si="8">IF(CM7="",NA(),CM7)</f>
        <v>-</v>
      </c>
      <c r="CN6" s="88" t="str">
        <f t="shared" si="8"/>
        <v>-</v>
      </c>
      <c r="CO6" s="88" t="str">
        <f t="shared" si="8"/>
        <v>-</v>
      </c>
      <c r="CP6" s="88">
        <f t="shared" si="8"/>
        <v>55.34</v>
      </c>
      <c r="CQ6" s="88">
        <f t="shared" si="8"/>
        <v>55.89</v>
      </c>
      <c r="CR6" s="88" t="str">
        <f t="shared" si="8"/>
        <v>-</v>
      </c>
      <c r="CS6" s="88" t="str">
        <f t="shared" si="8"/>
        <v>-</v>
      </c>
      <c r="CT6" s="88" t="str">
        <f t="shared" si="8"/>
        <v>-</v>
      </c>
      <c r="CU6" s="88">
        <f t="shared" si="8"/>
        <v>64.510000000000005</v>
      </c>
      <c r="CV6" s="88">
        <f t="shared" si="8"/>
        <v>66.180000000000007</v>
      </c>
      <c r="CW6" s="80" t="str">
        <f>IF(CW7="","",IF(CW7="-","【-】","【"&amp;SUBSTITUTE(TEXT(CW7,"#,##0.00"),"-","△")&amp;"】"))</f>
        <v>【59.64】</v>
      </c>
      <c r="CX6" s="88" t="str">
        <f t="shared" ref="CX6:DG6" si="9">IF(CX7="",NA(),CX7)</f>
        <v>-</v>
      </c>
      <c r="CY6" s="88" t="str">
        <f t="shared" si="9"/>
        <v>-</v>
      </c>
      <c r="CZ6" s="88" t="str">
        <f t="shared" si="9"/>
        <v>-</v>
      </c>
      <c r="DA6" s="88">
        <f t="shared" si="9"/>
        <v>91.94</v>
      </c>
      <c r="DB6" s="88">
        <f t="shared" si="9"/>
        <v>92.01</v>
      </c>
      <c r="DC6" s="88" t="str">
        <f t="shared" si="9"/>
        <v>-</v>
      </c>
      <c r="DD6" s="88" t="str">
        <f t="shared" si="9"/>
        <v>-</v>
      </c>
      <c r="DE6" s="88" t="str">
        <f t="shared" si="9"/>
        <v>-</v>
      </c>
      <c r="DF6" s="88">
        <f t="shared" si="9"/>
        <v>91.62</v>
      </c>
      <c r="DG6" s="88">
        <f t="shared" si="9"/>
        <v>91.87</v>
      </c>
      <c r="DH6" s="80" t="str">
        <f>IF(DH7="","",IF(DH7="-","【-】","【"&amp;SUBSTITUTE(TEXT(DH7,"#,##0.00"),"-","△")&amp;"】"))</f>
        <v>【95.35】</v>
      </c>
      <c r="DI6" s="88" t="str">
        <f t="shared" ref="DI6:DR6" si="10">IF(DI7="",NA(),DI7)</f>
        <v>-</v>
      </c>
      <c r="DJ6" s="88" t="str">
        <f t="shared" si="10"/>
        <v>-</v>
      </c>
      <c r="DK6" s="88" t="str">
        <f t="shared" si="10"/>
        <v>-</v>
      </c>
      <c r="DL6" s="88">
        <f t="shared" si="10"/>
        <v>3.4</v>
      </c>
      <c r="DM6" s="88">
        <f t="shared" si="10"/>
        <v>6.29</v>
      </c>
      <c r="DN6" s="88" t="str">
        <f t="shared" si="10"/>
        <v>-</v>
      </c>
      <c r="DO6" s="88" t="str">
        <f t="shared" si="10"/>
        <v>-</v>
      </c>
      <c r="DP6" s="88" t="str">
        <f t="shared" si="10"/>
        <v>-</v>
      </c>
      <c r="DQ6" s="88">
        <f t="shared" si="10"/>
        <v>14.75</v>
      </c>
      <c r="DR6" s="88">
        <f t="shared" si="10"/>
        <v>19.78</v>
      </c>
      <c r="DS6" s="80" t="str">
        <f>IF(DS7="","",IF(DS7="-","【-】","【"&amp;SUBSTITUTE(TEXT(DS7,"#,##0.00"),"-","△")&amp;"】"))</f>
        <v>【38.57】</v>
      </c>
      <c r="DT6" s="88" t="str">
        <f t="shared" ref="DT6:EC6" si="11">IF(DT7="",NA(),DT7)</f>
        <v>-</v>
      </c>
      <c r="DU6" s="88" t="str">
        <f t="shared" si="11"/>
        <v>-</v>
      </c>
      <c r="DV6" s="88" t="str">
        <f t="shared" si="11"/>
        <v>-</v>
      </c>
      <c r="DW6" s="80">
        <f t="shared" si="11"/>
        <v>0</v>
      </c>
      <c r="DX6" s="80">
        <f t="shared" si="11"/>
        <v>0</v>
      </c>
      <c r="DY6" s="88" t="str">
        <f t="shared" si="11"/>
        <v>-</v>
      </c>
      <c r="DZ6" s="88" t="str">
        <f t="shared" si="11"/>
        <v>-</v>
      </c>
      <c r="EA6" s="88" t="str">
        <f t="shared" si="11"/>
        <v>-</v>
      </c>
      <c r="EB6" s="88">
        <f t="shared" si="11"/>
        <v>0.25</v>
      </c>
      <c r="EC6" s="88">
        <f t="shared" si="11"/>
        <v>0.44</v>
      </c>
      <c r="ED6" s="80" t="str">
        <f>IF(ED7="","",IF(ED7="-","【-】","【"&amp;SUBSTITUTE(TEXT(ED7,"#,##0.00"),"-","△")&amp;"】"))</f>
        <v>【5.90】</v>
      </c>
      <c r="EE6" s="88" t="str">
        <f t="shared" ref="EE6:EN6" si="12">IF(EE7="",NA(),EE7)</f>
        <v>-</v>
      </c>
      <c r="EF6" s="88" t="str">
        <f t="shared" si="12"/>
        <v>-</v>
      </c>
      <c r="EG6" s="88" t="str">
        <f t="shared" si="12"/>
        <v>-</v>
      </c>
      <c r="EH6" s="80">
        <f t="shared" si="12"/>
        <v>0</v>
      </c>
      <c r="EI6" s="80">
        <f t="shared" si="12"/>
        <v>0</v>
      </c>
      <c r="EJ6" s="88" t="str">
        <f t="shared" si="12"/>
        <v>-</v>
      </c>
      <c r="EK6" s="88" t="str">
        <f t="shared" si="12"/>
        <v>-</v>
      </c>
      <c r="EL6" s="88" t="str">
        <f t="shared" si="12"/>
        <v>-</v>
      </c>
      <c r="EM6" s="88">
        <f t="shared" si="12"/>
        <v>4.e-002</v>
      </c>
      <c r="EN6" s="88">
        <f t="shared" si="12"/>
        <v>5.e-002</v>
      </c>
      <c r="EO6" s="80" t="str">
        <f>IF(EO7="","",IF(EO7="-","【-】","【"&amp;SUBSTITUTE(TEXT(EO7,"#,##0.00"),"-","△")&amp;"】"))</f>
        <v>【0.22】</v>
      </c>
    </row>
    <row r="7" spans="1:148" s="65" customFormat="1">
      <c r="A7" s="66"/>
      <c r="B7" s="72">
        <v>2019</v>
      </c>
      <c r="C7" s="72">
        <v>232386</v>
      </c>
      <c r="D7" s="72">
        <v>46</v>
      </c>
      <c r="E7" s="72">
        <v>17</v>
      </c>
      <c r="F7" s="72">
        <v>1</v>
      </c>
      <c r="G7" s="72">
        <v>0</v>
      </c>
      <c r="H7" s="72" t="s">
        <v>96</v>
      </c>
      <c r="I7" s="72" t="s">
        <v>97</v>
      </c>
      <c r="J7" s="72" t="s">
        <v>98</v>
      </c>
      <c r="K7" s="72" t="s">
        <v>99</v>
      </c>
      <c r="L7" s="72" t="s">
        <v>100</v>
      </c>
      <c r="M7" s="72" t="s">
        <v>101</v>
      </c>
      <c r="N7" s="81" t="s">
        <v>102</v>
      </c>
      <c r="O7" s="81">
        <v>77.16</v>
      </c>
      <c r="P7" s="81">
        <v>90.06</v>
      </c>
      <c r="Q7" s="81">
        <v>94.34</v>
      </c>
      <c r="R7" s="81">
        <v>2160</v>
      </c>
      <c r="S7" s="81">
        <v>59480</v>
      </c>
      <c r="T7" s="81">
        <v>21.55</v>
      </c>
      <c r="U7" s="81">
        <v>2760.09</v>
      </c>
      <c r="V7" s="81">
        <v>53586</v>
      </c>
      <c r="W7" s="81">
        <v>7.55</v>
      </c>
      <c r="X7" s="81">
        <v>7097.48</v>
      </c>
      <c r="Y7" s="81" t="s">
        <v>102</v>
      </c>
      <c r="Z7" s="81" t="s">
        <v>102</v>
      </c>
      <c r="AA7" s="81" t="s">
        <v>102</v>
      </c>
      <c r="AB7" s="81">
        <v>102.15</v>
      </c>
      <c r="AC7" s="81">
        <v>101.93</v>
      </c>
      <c r="AD7" s="81" t="s">
        <v>102</v>
      </c>
      <c r="AE7" s="81" t="s">
        <v>102</v>
      </c>
      <c r="AF7" s="81" t="s">
        <v>102</v>
      </c>
      <c r="AG7" s="81">
        <v>106.25</v>
      </c>
      <c r="AH7" s="81">
        <v>105.89</v>
      </c>
      <c r="AI7" s="81">
        <v>108.07</v>
      </c>
      <c r="AJ7" s="81" t="s">
        <v>102</v>
      </c>
      <c r="AK7" s="81" t="s">
        <v>102</v>
      </c>
      <c r="AL7" s="81" t="s">
        <v>102</v>
      </c>
      <c r="AM7" s="81">
        <v>0</v>
      </c>
      <c r="AN7" s="81">
        <v>0</v>
      </c>
      <c r="AO7" s="81" t="s">
        <v>102</v>
      </c>
      <c r="AP7" s="81" t="s">
        <v>102</v>
      </c>
      <c r="AQ7" s="81" t="s">
        <v>102</v>
      </c>
      <c r="AR7" s="81">
        <v>0.78</v>
      </c>
      <c r="AS7" s="81">
        <v>0.83</v>
      </c>
      <c r="AT7" s="81">
        <v>3.09</v>
      </c>
      <c r="AU7" s="81" t="s">
        <v>102</v>
      </c>
      <c r="AV7" s="81" t="s">
        <v>102</v>
      </c>
      <c r="AW7" s="81" t="s">
        <v>102</v>
      </c>
      <c r="AX7" s="81">
        <v>49.97</v>
      </c>
      <c r="AY7" s="81">
        <v>47.18</v>
      </c>
      <c r="AZ7" s="81" t="s">
        <v>102</v>
      </c>
      <c r="BA7" s="81" t="s">
        <v>102</v>
      </c>
      <c r="BB7" s="81" t="s">
        <v>102</v>
      </c>
      <c r="BC7" s="81">
        <v>67.2</v>
      </c>
      <c r="BD7" s="81">
        <v>61.2</v>
      </c>
      <c r="BE7" s="81">
        <v>69.540000000000006</v>
      </c>
      <c r="BF7" s="81" t="s">
        <v>102</v>
      </c>
      <c r="BG7" s="81" t="s">
        <v>102</v>
      </c>
      <c r="BH7" s="81" t="s">
        <v>102</v>
      </c>
      <c r="BI7" s="81">
        <v>566.36</v>
      </c>
      <c r="BJ7" s="81">
        <v>185.54</v>
      </c>
      <c r="BK7" s="81" t="s">
        <v>102</v>
      </c>
      <c r="BL7" s="81" t="s">
        <v>102</v>
      </c>
      <c r="BM7" s="81" t="s">
        <v>102</v>
      </c>
      <c r="BN7" s="81">
        <v>1023.34</v>
      </c>
      <c r="BO7" s="81">
        <v>1033.5999999999999</v>
      </c>
      <c r="BP7" s="81">
        <v>682.51</v>
      </c>
      <c r="BQ7" s="81" t="s">
        <v>102</v>
      </c>
      <c r="BR7" s="81" t="s">
        <v>102</v>
      </c>
      <c r="BS7" s="81" t="s">
        <v>102</v>
      </c>
      <c r="BT7" s="81">
        <v>92.1</v>
      </c>
      <c r="BU7" s="81">
        <v>92.32</v>
      </c>
      <c r="BV7" s="81" t="s">
        <v>102</v>
      </c>
      <c r="BW7" s="81" t="s">
        <v>102</v>
      </c>
      <c r="BX7" s="81" t="s">
        <v>102</v>
      </c>
      <c r="BY7" s="81">
        <v>82.26</v>
      </c>
      <c r="BZ7" s="81">
        <v>85.39</v>
      </c>
      <c r="CA7" s="81">
        <v>100.34</v>
      </c>
      <c r="CB7" s="81" t="s">
        <v>102</v>
      </c>
      <c r="CC7" s="81" t="s">
        <v>102</v>
      </c>
      <c r="CD7" s="81" t="s">
        <v>102</v>
      </c>
      <c r="CE7" s="81">
        <v>150.07</v>
      </c>
      <c r="CF7" s="81">
        <v>150.07</v>
      </c>
      <c r="CG7" s="81" t="s">
        <v>102</v>
      </c>
      <c r="CH7" s="81" t="s">
        <v>102</v>
      </c>
      <c r="CI7" s="81" t="s">
        <v>102</v>
      </c>
      <c r="CJ7" s="81">
        <v>154.25</v>
      </c>
      <c r="CK7" s="81">
        <v>150.96</v>
      </c>
      <c r="CL7" s="81">
        <v>136.15</v>
      </c>
      <c r="CM7" s="81" t="s">
        <v>102</v>
      </c>
      <c r="CN7" s="81" t="s">
        <v>102</v>
      </c>
      <c r="CO7" s="81" t="s">
        <v>102</v>
      </c>
      <c r="CP7" s="81">
        <v>55.34</v>
      </c>
      <c r="CQ7" s="81">
        <v>55.89</v>
      </c>
      <c r="CR7" s="81" t="s">
        <v>102</v>
      </c>
      <c r="CS7" s="81" t="s">
        <v>102</v>
      </c>
      <c r="CT7" s="81" t="s">
        <v>102</v>
      </c>
      <c r="CU7" s="81">
        <v>64.510000000000005</v>
      </c>
      <c r="CV7" s="81">
        <v>66.180000000000007</v>
      </c>
      <c r="CW7" s="81">
        <v>59.64</v>
      </c>
      <c r="CX7" s="81" t="s">
        <v>102</v>
      </c>
      <c r="CY7" s="81" t="s">
        <v>102</v>
      </c>
      <c r="CZ7" s="81" t="s">
        <v>102</v>
      </c>
      <c r="DA7" s="81">
        <v>91.94</v>
      </c>
      <c r="DB7" s="81">
        <v>92.01</v>
      </c>
      <c r="DC7" s="81" t="s">
        <v>102</v>
      </c>
      <c r="DD7" s="81" t="s">
        <v>102</v>
      </c>
      <c r="DE7" s="81" t="s">
        <v>102</v>
      </c>
      <c r="DF7" s="81">
        <v>91.62</v>
      </c>
      <c r="DG7" s="81">
        <v>91.87</v>
      </c>
      <c r="DH7" s="81">
        <v>95.35</v>
      </c>
      <c r="DI7" s="81" t="s">
        <v>102</v>
      </c>
      <c r="DJ7" s="81" t="s">
        <v>102</v>
      </c>
      <c r="DK7" s="81" t="s">
        <v>102</v>
      </c>
      <c r="DL7" s="81">
        <v>3.4</v>
      </c>
      <c r="DM7" s="81">
        <v>6.29</v>
      </c>
      <c r="DN7" s="81" t="s">
        <v>102</v>
      </c>
      <c r="DO7" s="81" t="s">
        <v>102</v>
      </c>
      <c r="DP7" s="81" t="s">
        <v>102</v>
      </c>
      <c r="DQ7" s="81">
        <v>14.75</v>
      </c>
      <c r="DR7" s="81">
        <v>19.78</v>
      </c>
      <c r="DS7" s="81">
        <v>38.57</v>
      </c>
      <c r="DT7" s="81" t="s">
        <v>102</v>
      </c>
      <c r="DU7" s="81" t="s">
        <v>102</v>
      </c>
      <c r="DV7" s="81" t="s">
        <v>102</v>
      </c>
      <c r="DW7" s="81">
        <v>0</v>
      </c>
      <c r="DX7" s="81">
        <v>0</v>
      </c>
      <c r="DY7" s="81" t="s">
        <v>102</v>
      </c>
      <c r="DZ7" s="81" t="s">
        <v>102</v>
      </c>
      <c r="EA7" s="81" t="s">
        <v>102</v>
      </c>
      <c r="EB7" s="81">
        <v>0.25</v>
      </c>
      <c r="EC7" s="81">
        <v>0.44</v>
      </c>
      <c r="ED7" s="81">
        <v>5.9</v>
      </c>
      <c r="EE7" s="81" t="s">
        <v>102</v>
      </c>
      <c r="EF7" s="81" t="s">
        <v>102</v>
      </c>
      <c r="EG7" s="81" t="s">
        <v>102</v>
      </c>
      <c r="EH7" s="81">
        <v>0</v>
      </c>
      <c r="EI7" s="81">
        <v>0</v>
      </c>
      <c r="EJ7" s="81" t="s">
        <v>102</v>
      </c>
      <c r="EK7" s="81" t="s">
        <v>102</v>
      </c>
      <c r="EL7" s="81" t="s">
        <v>102</v>
      </c>
      <c r="EM7" s="81">
        <v>4.e-002</v>
      </c>
      <c r="EN7" s="81">
        <v>5.e-002</v>
      </c>
      <c r="EO7" s="81">
        <v>0.22</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30</v>
      </c>
      <c r="B10" s="73">
        <f>DATEVALUE($B7+12-B11&amp;"/1/"&amp;B12)</f>
        <v>46388</v>
      </c>
      <c r="C10" s="73">
        <f>DATEVALUE($B7+12-C11&amp;"/1/"&amp;C12)</f>
        <v>46753</v>
      </c>
      <c r="D10" s="73">
        <f>DATEVALUE($B7+12-D11&amp;"/1/"&amp;D12)</f>
        <v>47119</v>
      </c>
      <c r="E10" s="73">
        <f>DATEVALUE($B7+12-E11&amp;"/1/"&amp;E12)</f>
        <v>47484</v>
      </c>
      <c r="F10" s="74">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飼沼 伸章</cp:lastModifiedBy>
  <dcterms:created xsi:type="dcterms:W3CDTF">2020-12-04T02:27:40Z</dcterms:created>
  <dcterms:modified xsi:type="dcterms:W3CDTF">2021-01-25T04:50:59Z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2021-01-25T04:50:59Z</vt:filetime>
  </property>
</Properties>
</file>