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30" yWindow="0" windowWidth="9615" windowHeight="8010"/>
  </bookViews>
  <sheets>
    <sheet name="国保税額試算 " sheetId="8" r:id="rId1"/>
    <sheet name="所得金額について" sheetId="1" r:id="rId2"/>
    <sheet name="給与所得、年金等の雑所得の算出方法" sheetId="3" r:id="rId3"/>
  </sheets>
  <definedNames>
    <definedName name="_xlnm.Print_Area" localSheetId="1">所得金額について!$A$1:$Q$104</definedName>
    <definedName name="_xlnm.Print_Area" localSheetId="2">'給与所得、年金等の雑所得の算出方法'!$A$1:$G$91</definedName>
    <definedName name="_xlnm.Print_Area" localSheetId="0">'国保税額試算 '!$B$1:$K$46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下薗 のぞみ</author>
  </authors>
  <commentList>
    <comment ref="E12" authorId="0">
      <text>
        <r>
          <rPr>
            <sz val="11"/>
            <color auto="1"/>
            <rFont val="ＭＳ Ｐゴシック"/>
          </rPr>
          <t>年齢区分を選択してください</t>
        </r>
      </text>
    </comment>
    <comment ref="F12" authorId="0">
      <text>
        <r>
          <rPr>
            <sz val="11"/>
            <color auto="1"/>
            <rFont val="ＭＳ Ｐゴシック"/>
          </rPr>
          <t>源泉徴収票や確定申告書の写しを見て入力してください。詳しくは次のシート「所得金額について」をご覧ください。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<sst xmlns="http://schemas.openxmlformats.org/spreadsheetml/2006/main" xmlns:r="http://schemas.openxmlformats.org/officeDocument/2006/relationships" count="174" uniqueCount="174">
  <si>
    <t>(年間の保険税です）</t>
    <rPh sb="1" eb="3">
      <t>ねんかん</t>
    </rPh>
    <rPh sb="4" eb="7">
      <t>ほけんぜい</t>
    </rPh>
    <phoneticPr fontId="2" type="Hiragana"/>
  </si>
  <si>
    <t>医療分</t>
    <rPh sb="0" eb="2">
      <t>いりょう</t>
    </rPh>
    <rPh sb="2" eb="3">
      <t>ぶん</t>
    </rPh>
    <phoneticPr fontId="2" type="Hiragana"/>
  </si>
  <si>
    <t>1,800,000円～　3,599,999円</t>
    <rPh sb="9" eb="10">
      <t>えん</t>
    </rPh>
    <rPh sb="21" eb="22">
      <t>えん</t>
    </rPh>
    <phoneticPr fontId="2" type="Hiragana"/>
  </si>
  <si>
    <t>後期支援分</t>
    <rPh sb="0" eb="2">
      <t>こうき</t>
    </rPh>
    <rPh sb="2" eb="4">
      <t>しえん</t>
    </rPh>
    <rPh sb="4" eb="5">
      <t>ぶん</t>
    </rPh>
    <phoneticPr fontId="2" type="Hiragana"/>
  </si>
  <si>
    <t>介護分</t>
    <rPh sb="0" eb="2">
      <t>かいご</t>
    </rPh>
    <rPh sb="2" eb="3">
      <t>ぶん</t>
    </rPh>
    <phoneticPr fontId="2" type="Hiragana"/>
  </si>
  <si>
    <t>年額</t>
    <rPh sb="0" eb="2">
      <t>ねんがく</t>
    </rPh>
    <phoneticPr fontId="2" type="Hiragana"/>
  </si>
  <si>
    <t>①所得割</t>
    <rPh sb="1" eb="4">
      <t>しょとくわり</t>
    </rPh>
    <phoneticPr fontId="2" type="Hiragana"/>
  </si>
  <si>
    <t>1,755,000円</t>
    <rPh sb="9" eb="10">
      <t>えん</t>
    </rPh>
    <phoneticPr fontId="2" type="Hiragana"/>
  </si>
  <si>
    <t>1070,000円</t>
    <rPh sb="8" eb="9">
      <t>えん</t>
    </rPh>
    <phoneticPr fontId="2" type="Hiragana"/>
  </si>
  <si>
    <t>（B）</t>
  </si>
  <si>
    <t>円</t>
    <rPh sb="0" eb="1">
      <t>えん</t>
    </rPh>
    <phoneticPr fontId="2" type="Hiragana"/>
  </si>
  <si>
    <t>②割合</t>
    <rPh sb="1" eb="3">
      <t>わりあい</t>
    </rPh>
    <phoneticPr fontId="2" type="Hiragana"/>
  </si>
  <si>
    <t>（月額</t>
    <rPh sb="1" eb="3">
      <t>げつがく</t>
    </rPh>
    <phoneticPr fontId="2" type="Hiragana"/>
  </si>
  <si>
    <t>合計（A）</t>
    <rPh sb="0" eb="2">
      <t>ごうけい</t>
    </rPh>
    <phoneticPr fontId="2" type="Hiragana"/>
  </si>
  <si>
    <r>
      <t>基準総所得金額
（</t>
    </r>
    <r>
      <rPr>
        <sz val="10"/>
        <color auto="1"/>
        <rFont val="ＭＳ Ｐゴシック"/>
      </rPr>
      <t>所得金額-430,000）</t>
    </r>
    <rPh sb="0" eb="2">
      <t>きじゅん</t>
    </rPh>
    <rPh sb="2" eb="5">
      <t>そうしょとく</t>
    </rPh>
    <rPh sb="5" eb="7">
      <t>きんがく</t>
    </rPh>
    <rPh sb="9" eb="11">
      <t>しょとく</t>
    </rPh>
    <rPh sb="11" eb="13">
      <t>きんがく</t>
    </rPh>
    <phoneticPr fontId="2" type="Hiragana"/>
  </si>
  <si>
    <t>年齢区分</t>
    <rPh sb="0" eb="2">
      <t>ねんれい</t>
    </rPh>
    <rPh sb="2" eb="4">
      <t>くぶん</t>
    </rPh>
    <phoneticPr fontId="2" type="Hiragana"/>
  </si>
  <si>
    <t>1,622,000円～　1,623,999円</t>
    <rPh sb="9" eb="10">
      <t>えん</t>
    </rPh>
    <rPh sb="21" eb="22">
      <t>えん</t>
    </rPh>
    <phoneticPr fontId="2" type="Hiragana"/>
  </si>
  <si>
    <t>1,628,000円～　1,799,999円</t>
    <rPh sb="9" eb="10">
      <t>えん</t>
    </rPh>
    <rPh sb="21" eb="22">
      <t>えん</t>
    </rPh>
    <phoneticPr fontId="2" type="Hiragana"/>
  </si>
  <si>
    <t>所得金額</t>
    <rPh sb="0" eb="2">
      <t>しょとく</t>
    </rPh>
    <rPh sb="2" eb="4">
      <t>きんがく</t>
    </rPh>
    <phoneticPr fontId="2" type="Hiragana"/>
  </si>
  <si>
    <t>900,000円</t>
    <rPh sb="7" eb="8">
      <t>えん</t>
    </rPh>
    <phoneticPr fontId="2" type="Hiragana"/>
  </si>
  <si>
    <t>給与等の収入金額の合計額</t>
    <rPh sb="0" eb="2">
      <t>きゅうよ</t>
    </rPh>
    <rPh sb="2" eb="3">
      <t>とう</t>
    </rPh>
    <rPh sb="4" eb="6">
      <t>しゅうにゅう</t>
    </rPh>
    <rPh sb="6" eb="8">
      <t>きんがく</t>
    </rPh>
    <rPh sb="9" eb="11">
      <t>ごうけい</t>
    </rPh>
    <rPh sb="11" eb="12">
      <t>がく</t>
    </rPh>
    <phoneticPr fontId="2" type="Hiragana"/>
  </si>
  <si>
    <t>1,620,000円～　1,621,999円</t>
    <rPh sb="9" eb="10">
      <t>えん</t>
    </rPh>
    <rPh sb="21" eb="22">
      <t>えん</t>
    </rPh>
    <phoneticPr fontId="2" type="Hiragana"/>
  </si>
  <si>
    <t>65～74</t>
  </si>
  <si>
    <t>年齢</t>
    <rPh sb="0" eb="2">
      <t>ねんれい</t>
    </rPh>
    <phoneticPr fontId="2" type="Hiragana"/>
  </si>
  <si>
    <t>人＝</t>
    <rPh sb="0" eb="1">
      <t>にん</t>
    </rPh>
    <phoneticPr fontId="2" type="Hiragana"/>
  </si>
  <si>
    <t>Ｂ</t>
  </si>
  <si>
    <t>円（A)×</t>
    <rPh sb="0" eb="1">
      <t>えん</t>
    </rPh>
    <phoneticPr fontId="2" type="Hiragana"/>
  </si>
  <si>
    <t>合計</t>
    <rPh sb="0" eb="2">
      <t>ごうけい</t>
    </rPh>
    <phoneticPr fontId="2" type="Hiragana"/>
  </si>
  <si>
    <t>Ｅ</t>
  </si>
  <si>
    <t>Ａ</t>
  </si>
  <si>
    <t>◇他の所得と損益通算できる方</t>
    <rPh sb="1" eb="2">
      <t>た</t>
    </rPh>
    <rPh sb="3" eb="5">
      <t>しょとく</t>
    </rPh>
    <rPh sb="6" eb="8">
      <t>そんえき</t>
    </rPh>
    <rPh sb="8" eb="10">
      <t>つうさん</t>
    </rPh>
    <rPh sb="13" eb="14">
      <t>かた</t>
    </rPh>
    <phoneticPr fontId="2" type="Hiragana"/>
  </si>
  <si>
    <t>～　　550,999円</t>
    <rPh sb="10" eb="11">
      <t>えん</t>
    </rPh>
    <phoneticPr fontId="2" type="Hiragana"/>
  </si>
  <si>
    <t>1,619,000円～　1,619,999円</t>
    <rPh sb="9" eb="10">
      <t>えん</t>
    </rPh>
    <rPh sb="21" eb="22">
      <t>えん</t>
    </rPh>
    <phoneticPr fontId="2" type="Hiragana"/>
  </si>
  <si>
    <t>年金収入のみで確定申告をしていない方は、年金支払金額から所得額を算出してください。</t>
    <rPh sb="0" eb="2">
      <t>ねんきん</t>
    </rPh>
    <rPh sb="2" eb="4">
      <t>しゅうにゅう</t>
    </rPh>
    <rPh sb="7" eb="9">
      <t>かくてい</t>
    </rPh>
    <rPh sb="9" eb="11">
      <t>しんこく</t>
    </rPh>
    <rPh sb="17" eb="18">
      <t>かた</t>
    </rPh>
    <rPh sb="20" eb="22">
      <t>ねんきん</t>
    </rPh>
    <rPh sb="22" eb="24">
      <t>しはら</t>
    </rPh>
    <rPh sb="24" eb="26">
      <t>きんがく</t>
    </rPh>
    <rPh sb="28" eb="31">
      <t>しょとくがく</t>
    </rPh>
    <rPh sb="32" eb="34">
      <t>さんしゅつ</t>
    </rPh>
    <phoneticPr fontId="2" type="Hiragana"/>
  </si>
  <si>
    <t>％＝</t>
  </si>
  <si>
    <t>円×</t>
    <rPh sb="0" eb="1">
      <t>えん</t>
    </rPh>
    <phoneticPr fontId="2" type="Hiragana"/>
  </si>
  <si>
    <t>世帯員</t>
    <rPh sb="0" eb="3">
      <t>せたいいん</t>
    </rPh>
    <phoneticPr fontId="2" type="Hiragana"/>
  </si>
  <si>
    <t>③控除額</t>
    <rPh sb="1" eb="4">
      <t>こうじょがく</t>
    </rPh>
    <phoneticPr fontId="2" type="Hiragana"/>
  </si>
  <si>
    <t>1,624,000円～　1,627,999円</t>
    <rPh sb="9" eb="10">
      <t>えん</t>
    </rPh>
    <rPh sb="21" eb="22">
      <t>えん</t>
    </rPh>
    <phoneticPr fontId="2" type="Hiragana"/>
  </si>
  <si>
    <t>Ｆ</t>
  </si>
  <si>
    <t>40～64</t>
  </si>
  <si>
    <t>円）</t>
    <rPh sb="0" eb="1">
      <t>えん</t>
    </rPh>
    <phoneticPr fontId="2" type="Hiragana"/>
  </si>
  <si>
    <r>
      <t>（上限65</t>
    </r>
    <r>
      <rPr>
        <sz val="11"/>
        <color auto="1"/>
        <rFont val="ＭＳ Ｐゴシック"/>
      </rPr>
      <t>万円）</t>
    </r>
    <rPh sb="1" eb="3">
      <t>じょうげん</t>
    </rPh>
    <rPh sb="5" eb="6">
      <t>まん</t>
    </rPh>
    <rPh sb="6" eb="7">
      <t>えん</t>
    </rPh>
    <phoneticPr fontId="2" type="Hiragana"/>
  </si>
  <si>
    <t xml:space="preserve"> 10,000,000円～                  </t>
    <rPh sb="11" eb="12">
      <t>えん</t>
    </rPh>
    <phoneticPr fontId="2" type="Hiragana"/>
  </si>
  <si>
    <t>国保加入者</t>
    <rPh sb="0" eb="2">
      <t>こくほ</t>
    </rPh>
    <rPh sb="2" eb="5">
      <t>かにゅうしゃ</t>
    </rPh>
    <phoneticPr fontId="2" type="Hiragana"/>
  </si>
  <si>
    <t>所得がなくても、年齢区分は必ず入力してください。</t>
    <rPh sb="0" eb="2">
      <t>しょとく</t>
    </rPh>
    <rPh sb="8" eb="10">
      <t>ねんれい</t>
    </rPh>
    <rPh sb="10" eb="12">
      <t>くぶん</t>
    </rPh>
    <rPh sb="13" eb="14">
      <t>かなら</t>
    </rPh>
    <rPh sb="15" eb="17">
      <t>にゅうりょく</t>
    </rPh>
    <phoneticPr fontId="2" type="Hiragana"/>
  </si>
  <si>
    <t>②均等割</t>
    <rPh sb="1" eb="4">
      <t>きんとうわり</t>
    </rPh>
    <phoneticPr fontId="2" type="Hiragana"/>
  </si>
  <si>
    <t>3,300,000円～4,099,999円</t>
    <rPh sb="9" eb="10">
      <t>えん</t>
    </rPh>
    <rPh sb="20" eb="21">
      <t>えん</t>
    </rPh>
    <phoneticPr fontId="2" type="Hiragana"/>
  </si>
  <si>
    <t>③平等割</t>
    <rPh sb="1" eb="4">
      <t>びょうどうわ</t>
    </rPh>
    <phoneticPr fontId="2" type="Hiragana"/>
  </si>
  <si>
    <t>国民健康保険に加入される方それぞれ入力してください。</t>
    <rPh sb="0" eb="2">
      <t>コクミン</t>
    </rPh>
    <rPh sb="2" eb="4">
      <t>ケンコウ</t>
    </rPh>
    <rPh sb="4" eb="6">
      <t>ホケン</t>
    </rPh>
    <rPh sb="7" eb="9">
      <t>カニュウ</t>
    </rPh>
    <rPh sb="12" eb="13">
      <t>カタ</t>
    </rPh>
    <rPh sb="17" eb="19">
      <t>ニュウリョク</t>
    </rPh>
    <phoneticPr fontId="2"/>
  </si>
  <si>
    <t>小学生～39</t>
    <rPh sb="0" eb="3">
      <t>しょうがくせい</t>
    </rPh>
    <phoneticPr fontId="2" type="Hiragana"/>
  </si>
  <si>
    <t>給与所得の金額</t>
    <rPh sb="0" eb="2">
      <t>きゅうよ</t>
    </rPh>
    <rPh sb="2" eb="4">
      <t>しょとく</t>
    </rPh>
    <rPh sb="5" eb="7">
      <t>きんがく</t>
    </rPh>
    <phoneticPr fontId="2" type="Hiragana"/>
  </si>
  <si>
    <t>①年金収入の合計</t>
    <rPh sb="1" eb="3">
      <t>ねんきん</t>
    </rPh>
    <rPh sb="3" eb="5">
      <t>しゅうにゅう</t>
    </rPh>
    <rPh sb="6" eb="8">
      <t>ごうけい</t>
    </rPh>
    <phoneticPr fontId="2" type="Hiragana"/>
  </si>
  <si>
    <t>長久手市福祉部保険医療課</t>
  </si>
  <si>
    <t>685,000円</t>
    <rPh sb="7" eb="8">
      <t>えん</t>
    </rPh>
    <phoneticPr fontId="2" type="Hiragana"/>
  </si>
  <si>
    <t>4,100,000円～7,699,999円</t>
    <rPh sb="9" eb="10">
      <t>えん</t>
    </rPh>
    <rPh sb="20" eb="21">
      <t>えん</t>
    </rPh>
    <phoneticPr fontId="2" type="Hiragana"/>
  </si>
  <si>
    <t>昭和34年1月2日以降に生まれた人
（65歳未満）</t>
    <rPh sb="0" eb="2">
      <t>しょうわ</t>
    </rPh>
    <rPh sb="4" eb="5">
      <t>ねん</t>
    </rPh>
    <rPh sb="6" eb="7">
      <t>がつ</t>
    </rPh>
    <rPh sb="8" eb="9">
      <t>にち</t>
    </rPh>
    <rPh sb="9" eb="11">
      <t>いこう</t>
    </rPh>
    <rPh sb="12" eb="13">
      <t>う</t>
    </rPh>
    <rPh sb="16" eb="17">
      <t>ひと</t>
    </rPh>
    <rPh sb="21" eb="22">
      <t>さい</t>
    </rPh>
    <rPh sb="22" eb="24">
      <t>みまん</t>
    </rPh>
    <phoneticPr fontId="2" type="Hiragana"/>
  </si>
  <si>
    <t>1,300,000円～4,099,999円</t>
    <rPh sb="9" eb="10">
      <t>えん</t>
    </rPh>
    <rPh sb="20" eb="21">
      <t>えん</t>
    </rPh>
    <phoneticPr fontId="2" type="Hiragana"/>
  </si>
  <si>
    <t>0円</t>
    <rPh sb="1" eb="2">
      <t>えん</t>
    </rPh>
    <phoneticPr fontId="2" type="Hiragana"/>
  </si>
  <si>
    <t>3,600,000円～　6,599,999円</t>
    <rPh sb="9" eb="10">
      <t>えん</t>
    </rPh>
    <rPh sb="21" eb="22">
      <t>えん</t>
    </rPh>
    <phoneticPr fontId="2" type="Hiragana"/>
  </si>
  <si>
    <t>1074,000円</t>
    <rPh sb="8" eb="9">
      <t>えん</t>
    </rPh>
    <phoneticPr fontId="2" type="Hiragana"/>
  </si>
  <si>
    <t>計算日　</t>
    <rPh sb="0" eb="2">
      <t>けいさん</t>
    </rPh>
    <rPh sb="2" eb="3">
      <t>び</t>
    </rPh>
    <phoneticPr fontId="2" type="Hiragana"/>
  </si>
  <si>
    <t>色がついているセルに入力すると、保険税額の試算ができます。</t>
    <rPh sb="0" eb="1">
      <t>いろ</t>
    </rPh>
    <rPh sb="10" eb="12">
      <t>にゅうりょく</t>
    </rPh>
    <rPh sb="16" eb="19">
      <t>ほけんぜい</t>
    </rPh>
    <rPh sb="19" eb="20">
      <t>がく</t>
    </rPh>
    <rPh sb="21" eb="23">
      <t>しさん</t>
    </rPh>
    <phoneticPr fontId="2" type="Hiragana"/>
  </si>
  <si>
    <t>申告書第三表所得金額の合計を第一表所得合計⑫に加算してください。</t>
    <rPh sb="0" eb="3">
      <t>シンコクショ</t>
    </rPh>
    <rPh sb="3" eb="4">
      <t>ダイ</t>
    </rPh>
    <rPh sb="4" eb="5">
      <t>サン</t>
    </rPh>
    <rPh sb="5" eb="6">
      <t>ヒョウ</t>
    </rPh>
    <rPh sb="6" eb="8">
      <t>ショトク</t>
    </rPh>
    <rPh sb="8" eb="10">
      <t>キンガク</t>
    </rPh>
    <rPh sb="11" eb="13">
      <t>ゴウケイ</t>
    </rPh>
    <rPh sb="14" eb="15">
      <t>ダイ</t>
    </rPh>
    <rPh sb="15" eb="16">
      <t>イチ</t>
    </rPh>
    <rPh sb="16" eb="17">
      <t>ヒョウ</t>
    </rPh>
    <rPh sb="17" eb="19">
      <t>ショトク</t>
    </rPh>
    <rPh sb="19" eb="21">
      <t>ゴウケイ</t>
    </rPh>
    <rPh sb="23" eb="25">
      <t>カサン</t>
    </rPh>
    <phoneticPr fontId="2"/>
  </si>
  <si>
    <t>＝給与所得控除後の給与等の金額（①の金額）－所得金額調整控除額</t>
  </si>
  <si>
    <t>1,355,000円</t>
    <rPh sb="9" eb="10">
      <t>えん</t>
    </rPh>
    <phoneticPr fontId="2" type="Hiragana"/>
  </si>
  <si>
    <r>
      <t>（上限1</t>
    </r>
    <r>
      <rPr>
        <sz val="11"/>
        <color auto="1"/>
        <rFont val="ＭＳ Ｐゴシック"/>
      </rPr>
      <t>7万円）</t>
    </r>
    <rPh sb="1" eb="3">
      <t>じょうげん</t>
    </rPh>
    <rPh sb="5" eb="7">
      <t>まんえん</t>
    </rPh>
    <phoneticPr fontId="2" type="Hiragana"/>
  </si>
  <si>
    <t>　損失分は０円とみなされます。</t>
  </si>
  <si>
    <t xml:space="preserve">  未就学児(小学校入学前の子ども)にかかる均等割額の2分の1が軽減されます。</t>
    <rPh sb="2" eb="6">
      <t>みしゅうがくじ</t>
    </rPh>
    <rPh sb="7" eb="10">
      <t>しょうがっこう</t>
    </rPh>
    <rPh sb="10" eb="12">
      <t>にゅうがく</t>
    </rPh>
    <rPh sb="12" eb="13">
      <t>まえ</t>
    </rPh>
    <rPh sb="14" eb="15">
      <t>こ</t>
    </rPh>
    <rPh sb="22" eb="25">
      <t>きんとうわ</t>
    </rPh>
    <rPh sb="25" eb="26">
      <t>がく</t>
    </rPh>
    <rPh sb="28" eb="29">
      <t>ぶん</t>
    </rPh>
    <rPh sb="32" eb="34">
      <t>けいげん</t>
    </rPh>
    <phoneticPr fontId="2" type="Hiragana"/>
  </si>
  <si>
    <t>551,000円～　1,618,999円</t>
    <rPh sb="7" eb="8">
      <t>えん</t>
    </rPh>
    <rPh sb="19" eb="20">
      <t>えん</t>
    </rPh>
    <phoneticPr fontId="2" type="Hiragana"/>
  </si>
  <si>
    <t>1069,000円</t>
    <rPh sb="8" eb="9">
      <t>えん</t>
    </rPh>
    <phoneticPr fontId="2" type="Hiragana"/>
  </si>
  <si>
    <t>1072,000円</t>
    <rPh sb="8" eb="9">
      <t>えん</t>
    </rPh>
    <phoneticPr fontId="2" type="Hiragana"/>
  </si>
  <si>
    <t>A×2.4+100,000円</t>
    <rPh sb="13" eb="14">
      <t>えん</t>
    </rPh>
    <phoneticPr fontId="2" type="Hiragana"/>
  </si>
  <si>
    <t>A×2.8-80,000円</t>
    <rPh sb="12" eb="13">
      <t>えん</t>
    </rPh>
    <phoneticPr fontId="2" type="Hiragana"/>
  </si>
  <si>
    <t>A×3.2-440,000円</t>
    <rPh sb="13" eb="14">
      <t>えん</t>
    </rPh>
    <phoneticPr fontId="2" type="Hiragana"/>
  </si>
  <si>
    <t>※給与所得と公的年金等雑所得がある人は、③の所得金額調整控除へ。</t>
    <rPh sb="1" eb="5">
      <t>きゅうよしょとく</t>
    </rPh>
    <rPh sb="6" eb="14">
      <t>こうてきねんき</t>
    </rPh>
    <rPh sb="17" eb="18">
      <t>ひと</t>
    </rPh>
    <rPh sb="22" eb="24">
      <t>しょとく</t>
    </rPh>
    <rPh sb="24" eb="26">
      <t>きんがく</t>
    </rPh>
    <rPh sb="26" eb="28">
      <t>ちょうせい</t>
    </rPh>
    <rPh sb="28" eb="30">
      <t>こうじょ</t>
    </rPh>
    <phoneticPr fontId="2" type="Hiragana"/>
  </si>
  <si>
    <t>昭和34年1月1日以前に生まれた人
（65歳以上）</t>
    <rPh sb="0" eb="2">
      <t>しょうわ</t>
    </rPh>
    <rPh sb="4" eb="5">
      <t>ねん</t>
    </rPh>
    <rPh sb="6" eb="7">
      <t>がつ</t>
    </rPh>
    <rPh sb="8" eb="9">
      <t>にち</t>
    </rPh>
    <rPh sb="9" eb="11">
      <t>いぜん</t>
    </rPh>
    <rPh sb="12" eb="13">
      <t>う</t>
    </rPh>
    <rPh sb="16" eb="17">
      <t>ひと</t>
    </rPh>
    <rPh sb="21" eb="22">
      <t>さい</t>
    </rPh>
    <rPh sb="22" eb="24">
      <t>いじょう</t>
    </rPh>
    <phoneticPr fontId="2" type="Hiragana"/>
  </si>
  <si>
    <t>6,600,000円～　8,499,999円</t>
    <rPh sb="9" eb="10">
      <t>えん</t>
    </rPh>
    <rPh sb="21" eb="22">
      <t>えん</t>
    </rPh>
    <phoneticPr fontId="2" type="Hiragana"/>
  </si>
  <si>
    <t>【損失のある方】</t>
    <rPh sb="1" eb="3">
      <t>そんしつ</t>
    </rPh>
    <rPh sb="6" eb="7">
      <t>かた</t>
    </rPh>
    <phoneticPr fontId="2" type="Hiragana"/>
  </si>
  <si>
    <t>　8,500,000円～</t>
    <rPh sb="10" eb="11">
      <t>えん</t>
    </rPh>
    <phoneticPr fontId="2" type="Hiragana"/>
  </si>
  <si>
    <t>年金収入の合計額が600,000円までの場合は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</si>
  <si>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t>600,001円～1,299,999円</t>
    <rPh sb="7" eb="8">
      <t>えん</t>
    </rPh>
    <rPh sb="18" eb="19">
      <t>えん</t>
    </rPh>
    <phoneticPr fontId="2" type="Hiragana"/>
  </si>
  <si>
    <t>600,000円</t>
    <rPh sb="7" eb="8">
      <t>えん</t>
    </rPh>
    <phoneticPr fontId="2" type="Hiragana"/>
  </si>
  <si>
    <t>【国税庁ホームページ　損益通算】</t>
    <rPh sb="1" eb="4">
      <t>こくぜいちょう</t>
    </rPh>
    <rPh sb="11" eb="13">
      <t>そんえき</t>
    </rPh>
    <rPh sb="13" eb="15">
      <t>つうさん</t>
    </rPh>
    <phoneticPr fontId="2" type="Hiragana"/>
  </si>
  <si>
    <t>275,000円</t>
    <rPh sb="7" eb="8">
      <t>えん</t>
    </rPh>
    <phoneticPr fontId="2" type="Hiragana"/>
  </si>
  <si>
    <t>昭和34年1月2日以降に生まれた人
（65歳未満）</t>
    <rPh sb="6" eb="7">
      <t>がつ</t>
    </rPh>
    <rPh sb="8" eb="9">
      <t>にち</t>
    </rPh>
    <rPh sb="9" eb="11">
      <t>いこう</t>
    </rPh>
    <rPh sb="12" eb="13">
      <t>う</t>
    </rPh>
    <rPh sb="16" eb="17">
      <t>ひと</t>
    </rPh>
    <rPh sb="21" eb="22">
      <t>さい</t>
    </rPh>
    <rPh sb="22" eb="24">
      <t>みまん</t>
    </rPh>
    <phoneticPr fontId="2" type="Hiragana"/>
  </si>
  <si>
    <t>7,700,000円～9,999,999円</t>
    <rPh sb="9" eb="10">
      <t>えん</t>
    </rPh>
    <rPh sb="20" eb="21">
      <t>えん</t>
    </rPh>
    <phoneticPr fontId="2" type="Hiragana"/>
  </si>
  <si>
    <t>1,455,000円</t>
    <rPh sb="9" eb="10">
      <t>えん</t>
    </rPh>
    <phoneticPr fontId="2" type="Hiragana"/>
  </si>
  <si>
    <t>1,955,000円</t>
    <rPh sb="9" eb="10">
      <t>えん</t>
    </rPh>
    <phoneticPr fontId="2" type="Hiragana"/>
  </si>
  <si>
    <t>年金収入の合計額が1,100,000円までの場合は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8" eb="19">
      <t>えん</t>
    </rPh>
    <rPh sb="22" eb="24">
      <t>ばあい</t>
    </rPh>
    <rPh sb="26" eb="29">
      <t>しょとくがく</t>
    </rPh>
    <rPh sb="31" eb="32">
      <t>えん</t>
    </rPh>
    <phoneticPr fontId="2" type="Hiragana"/>
  </si>
  <si>
    <t>◆公的年金等に係る雑所得以外の所得に係る合計所得金額が1,000万円超～2,000万円以下</t>
    <rPh sb="1" eb="3">
      <t>こうてき</t>
    </rPh>
    <rPh sb="3" eb="5">
      <t>ねんきん</t>
    </rPh>
    <rPh sb="5" eb="6">
      <t>とう</t>
    </rPh>
    <rPh sb="7" eb="8">
      <t>かか</t>
    </rPh>
    <rPh sb="9" eb="12">
      <t>ざつしょとく</t>
    </rPh>
    <rPh sb="12" eb="14">
      <t>いがい</t>
    </rPh>
    <rPh sb="15" eb="17">
      <t>しょとく</t>
    </rPh>
    <rPh sb="18" eb="19">
      <t>かか</t>
    </rPh>
    <rPh sb="20" eb="22">
      <t>ごうけい</t>
    </rPh>
    <rPh sb="22" eb="24">
      <t>しょとく</t>
    </rPh>
    <rPh sb="24" eb="26">
      <t>きんがく</t>
    </rPh>
    <rPh sb="32" eb="34">
      <t>まんえん</t>
    </rPh>
    <rPh sb="34" eb="35">
      <t>ちょう</t>
    </rPh>
    <rPh sb="41" eb="43">
      <t>まんえん</t>
    </rPh>
    <rPh sb="43" eb="45">
      <t>いか</t>
    </rPh>
    <phoneticPr fontId="2" type="Hiragana"/>
  </si>
  <si>
    <t>1,100,001円～3,299,999円</t>
    <rPh sb="9" eb="10">
      <t>えん</t>
    </rPh>
    <rPh sb="20" eb="21">
      <t>えん</t>
    </rPh>
    <phoneticPr fontId="2" type="Hiragana"/>
  </si>
  <si>
    <t>1,100,000円</t>
    <rPh sb="9" eb="10">
      <t>えん</t>
    </rPh>
    <phoneticPr fontId="2" type="Hiragana"/>
  </si>
  <si>
    <t>年金収入の合計額が500,000円までの場合は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</si>
  <si>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t>500,001円～1,299,999円</t>
    <rPh sb="7" eb="8">
      <t>えん</t>
    </rPh>
    <rPh sb="18" eb="19">
      <t>えん</t>
    </rPh>
    <phoneticPr fontId="2" type="Hiragana"/>
  </si>
  <si>
    <t>500,000円</t>
    <rPh sb="7" eb="8">
      <t>えん</t>
    </rPh>
    <phoneticPr fontId="2" type="Hiragana"/>
  </si>
  <si>
    <t>175,000円</t>
    <rPh sb="7" eb="8">
      <t>えん</t>
    </rPh>
    <phoneticPr fontId="2" type="Hiragana"/>
  </si>
  <si>
    <t>585,000円</t>
    <rPh sb="7" eb="8">
      <t>えん</t>
    </rPh>
    <phoneticPr fontId="2" type="Hiragana"/>
  </si>
  <si>
    <t>1,855,000円</t>
    <rPh sb="9" eb="10">
      <t>えん</t>
    </rPh>
    <phoneticPr fontId="2" type="Hiragana"/>
  </si>
  <si>
    <t>年金収入の合計額が1,000,000円までの場合は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8" eb="19">
      <t>えん</t>
    </rPh>
    <rPh sb="22" eb="24">
      <t>ばあい</t>
    </rPh>
    <rPh sb="26" eb="29">
      <t>しょとくがく</t>
    </rPh>
    <rPh sb="31" eb="32">
      <t>えん</t>
    </rPh>
    <phoneticPr fontId="2" type="Hiragana"/>
  </si>
  <si>
    <t>1,000,001円～3,299,999円</t>
    <rPh sb="9" eb="10">
      <t>えん</t>
    </rPh>
    <rPh sb="20" eb="21">
      <t>えん</t>
    </rPh>
    <phoneticPr fontId="2" type="Hiragana"/>
  </si>
  <si>
    <t>1,000,000円</t>
    <rPh sb="9" eb="10">
      <t>えん</t>
    </rPh>
    <phoneticPr fontId="2" type="Hiragana"/>
  </si>
  <si>
    <t>年金収入の合計額が400,000円までの場合は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</si>
  <si>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t>400,001円～1,299,999円</t>
    <rPh sb="7" eb="8">
      <t>えん</t>
    </rPh>
    <rPh sb="18" eb="19">
      <t>えん</t>
    </rPh>
    <phoneticPr fontId="2" type="Hiragana"/>
  </si>
  <si>
    <t>400,000円</t>
    <rPh sb="7" eb="8">
      <t>えん</t>
    </rPh>
    <phoneticPr fontId="2" type="Hiragana"/>
  </si>
  <si>
    <t>75,000円</t>
    <rPh sb="6" eb="7">
      <t>えん</t>
    </rPh>
    <phoneticPr fontId="2" type="Hiragana"/>
  </si>
  <si>
    <t>485,000円</t>
    <rPh sb="7" eb="8">
      <t>えん</t>
    </rPh>
    <phoneticPr fontId="2" type="Hiragana"/>
  </si>
  <si>
    <t>1,255,000円</t>
    <rPh sb="9" eb="10">
      <t>えん</t>
    </rPh>
    <phoneticPr fontId="2" type="Hiragana"/>
  </si>
  <si>
    <t>年金収入の合計額が900,000円までの場合は
所得額は0円です</t>
    <rPh sb="0" eb="2">
      <t>ねんきん</t>
    </rPh>
    <rPh sb="2" eb="4">
      <t>しゅうにゅう</t>
    </rPh>
    <rPh sb="5" eb="7">
      <t>ごうけい</t>
    </rPh>
    <rPh sb="7" eb="8">
      <t>がく</t>
    </rPh>
    <rPh sb="16" eb="17">
      <t>えん</t>
    </rPh>
    <rPh sb="20" eb="22">
      <t>ばあい</t>
    </rPh>
    <rPh sb="24" eb="27">
      <t>しょとくがく</t>
    </rPh>
    <rPh sb="29" eb="30">
      <t>えん</t>
    </rPh>
    <phoneticPr fontId="2" type="Hiragana"/>
  </si>
  <si>
    <t>900,001円～3,299,999円</t>
    <rPh sb="7" eb="8">
      <t>えん</t>
    </rPh>
    <rPh sb="18" eb="19">
      <t>えん</t>
    </rPh>
    <phoneticPr fontId="2" type="Hiragana"/>
  </si>
  <si>
    <t>https://www.nta.go.jp/taxes/shiraberu/taxanswer/shotoku/1600.htm</t>
  </si>
  <si>
    <t>公的年金等の雑所得の金額(②)</t>
    <rPh sb="0" eb="4">
      <t>こうてきねんきん</t>
    </rPh>
    <rPh sb="4" eb="5">
      <t>とう</t>
    </rPh>
    <rPh sb="6" eb="9">
      <t>ざつしょとく</t>
    </rPh>
    <rPh sb="10" eb="12">
      <t>きんがく</t>
    </rPh>
    <phoneticPr fontId="2" type="Hiragana"/>
  </si>
  <si>
    <t>https://www.nta.go.jp/taxes/shiraberu/taxanswer/shotoku/1410.htm</t>
  </si>
  <si>
    <t>【損失のない方】</t>
    <rPh sb="1" eb="3">
      <t>そんしつ</t>
    </rPh>
    <rPh sb="6" eb="7">
      <t>かた</t>
    </rPh>
    <phoneticPr fontId="2" type="Hiragana"/>
  </si>
  <si>
    <t>　損失が残った場合は、損失分は０円とみなされます。</t>
  </si>
  <si>
    <t>◇他の所得と損益通算できない方</t>
    <rPh sb="1" eb="2">
      <t>ほか</t>
    </rPh>
    <rPh sb="3" eb="5">
      <t>しょとく</t>
    </rPh>
    <rPh sb="6" eb="8">
      <t>そんえき</t>
    </rPh>
    <rPh sb="8" eb="10">
      <t>つうさん</t>
    </rPh>
    <rPh sb="14" eb="15">
      <t>かた</t>
    </rPh>
    <phoneticPr fontId="2" type="Hiragana"/>
  </si>
  <si>
    <t>損益通算の詳細は、国税庁ホームページをご確認ください。</t>
    <rPh sb="0" eb="2">
      <t>そんえき</t>
    </rPh>
    <rPh sb="2" eb="4">
      <t>つうさん</t>
    </rPh>
    <rPh sb="5" eb="7">
      <t>しょうさい</t>
    </rPh>
    <rPh sb="9" eb="12">
      <t>こくぜいちょう</t>
    </rPh>
    <rPh sb="20" eb="22">
      <t>かくにん</t>
    </rPh>
    <phoneticPr fontId="2" type="Hiragana"/>
  </si>
  <si>
    <t>https://www.nta.go.jp/taxes/shiraberu/taxanswer/shotoku/2250.htm</t>
  </si>
  <si>
    <t>　損益通算後の所得を第一表所得合計⑫に加算してください。</t>
    <rPh sb="1" eb="3">
      <t>そんえき</t>
    </rPh>
    <rPh sb="3" eb="5">
      <t>つうさん</t>
    </rPh>
    <rPh sb="5" eb="6">
      <t>ご</t>
    </rPh>
    <rPh sb="7" eb="9">
      <t>しょとく</t>
    </rPh>
    <phoneticPr fontId="2" type="Hiragana"/>
  </si>
  <si>
    <t>次のシート［給与所得、年金等の雑所得の算出方法］をご覧ください。</t>
    <rPh sb="0" eb="1">
      <t>つぎ</t>
    </rPh>
    <rPh sb="6" eb="8">
      <t>きゅうよ</t>
    </rPh>
    <rPh sb="8" eb="10">
      <t>しょとく</t>
    </rPh>
    <rPh sb="19" eb="21">
      <t>さんしゅつ</t>
    </rPh>
    <rPh sb="21" eb="23">
      <t>ほうほう</t>
    </rPh>
    <rPh sb="26" eb="27">
      <t>らん</t>
    </rPh>
    <phoneticPr fontId="2" type="Hiragana"/>
  </si>
  <si>
    <t>R6年度</t>
    <rPh sb="2" eb="4">
      <t>ねんど</t>
    </rPh>
    <phoneticPr fontId="2" type="Hiragana"/>
  </si>
  <si>
    <t>医療分(未就学児)</t>
    <rPh sb="0" eb="2">
      <t>いりょう</t>
    </rPh>
    <rPh sb="2" eb="3">
      <t>ぶん</t>
    </rPh>
    <rPh sb="4" eb="8">
      <t>みしゅうがくじ</t>
    </rPh>
    <phoneticPr fontId="2" type="Hiragana"/>
  </si>
  <si>
    <t>後期支援分(未就学児)</t>
    <rPh sb="0" eb="2">
      <t>こうき</t>
    </rPh>
    <rPh sb="2" eb="4">
      <t>しえん</t>
    </rPh>
    <rPh sb="4" eb="5">
      <t>ぶん</t>
    </rPh>
    <rPh sb="6" eb="10">
      <t>みしゅうがくじ</t>
    </rPh>
    <phoneticPr fontId="2" type="Hiragana"/>
  </si>
  <si>
    <t>未就学児</t>
    <rPh sb="0" eb="4">
      <t>みしゅうがくじ</t>
    </rPh>
    <phoneticPr fontId="2" type="Hiragana"/>
  </si>
  <si>
    <t>給与等の収入金額×0.9-1,100,000円</t>
    <rPh sb="0" eb="2">
      <t>きゅうよ</t>
    </rPh>
    <rPh sb="2" eb="3">
      <t>とう</t>
    </rPh>
    <rPh sb="4" eb="6">
      <t>しゅうにゅう</t>
    </rPh>
    <rPh sb="6" eb="8">
      <t>きんがく</t>
    </rPh>
    <rPh sb="22" eb="23">
      <t>えん</t>
    </rPh>
    <phoneticPr fontId="2" type="Hiragana"/>
  </si>
  <si>
    <t>※1</t>
  </si>
  <si>
    <t>※2</t>
  </si>
  <si>
    <t>※1･･･介護分について</t>
    <rPh sb="5" eb="7">
      <t>かいご</t>
    </rPh>
    <rPh sb="7" eb="8">
      <t>ぶん</t>
    </rPh>
    <phoneticPr fontId="2" type="Hiragana"/>
  </si>
  <si>
    <t>※2･･･未就学児の均等割軽減について</t>
    <rPh sb="5" eb="9">
      <t>みしゅうがくじ</t>
    </rPh>
    <rPh sb="10" eb="13">
      <t>きんとうわ</t>
    </rPh>
    <rPh sb="13" eb="15">
      <t>けいげん</t>
    </rPh>
    <phoneticPr fontId="2" type="Hiragana"/>
  </si>
  <si>
    <t>です。</t>
  </si>
  <si>
    <t>あなたの世帯の今年度の国保税は、</t>
    <rPh sb="4" eb="6">
      <t>せたい</t>
    </rPh>
    <rPh sb="7" eb="10">
      <t>こんねんど</t>
    </rPh>
    <rPh sb="11" eb="14">
      <t>こくほぜい</t>
    </rPh>
    <phoneticPr fontId="2" type="Hiragana"/>
  </si>
  <si>
    <t>Ｃ</t>
  </si>
  <si>
    <t>Ｄ</t>
  </si>
  <si>
    <t>①公的年金等の収入金額収入（源泉徴収票の支払金額）×②割合－③控除額</t>
  </si>
  <si>
    <t>①+②+③-（100円未満の端数）＝</t>
    <rPh sb="10" eb="11">
      <t>えん</t>
    </rPh>
    <rPh sb="11" eb="13">
      <t>みまん</t>
    </rPh>
    <rPh sb="14" eb="16">
      <t>はすう</t>
    </rPh>
    <phoneticPr fontId="2" type="Hiragana"/>
  </si>
  <si>
    <t>　介護保険の負担分で、40歳を迎えた月から65歳を迎える月の前月まで加算します。</t>
    <rPh sb="1" eb="3">
      <t>かいご</t>
    </rPh>
    <rPh sb="3" eb="5">
      <t>ほけん</t>
    </rPh>
    <rPh sb="6" eb="9">
      <t>ふたんぶん</t>
    </rPh>
    <rPh sb="13" eb="14">
      <t>さい</t>
    </rPh>
    <rPh sb="15" eb="16">
      <t>むか</t>
    </rPh>
    <rPh sb="18" eb="19">
      <t>つき</t>
    </rPh>
    <rPh sb="23" eb="24">
      <t>さい</t>
    </rPh>
    <rPh sb="25" eb="26">
      <t>むか</t>
    </rPh>
    <rPh sb="28" eb="29">
      <t>つき</t>
    </rPh>
    <rPh sb="30" eb="32">
      <t>ぜんげつ</t>
    </rPh>
    <rPh sb="34" eb="36">
      <t>かさん</t>
    </rPh>
    <phoneticPr fontId="2" type="Hiragana"/>
  </si>
  <si>
    <t>①</t>
  </si>
  <si>
    <t>給与所得</t>
    <rPh sb="0" eb="2">
      <t>きゅうよ</t>
    </rPh>
    <rPh sb="2" eb="4">
      <t>しょとく</t>
    </rPh>
    <phoneticPr fontId="2" type="Hiragana"/>
  </si>
  <si>
    <t>②</t>
  </si>
  <si>
    <t>公的年金等の雑所得</t>
    <rPh sb="0" eb="4">
      <t>こうてきねんきん</t>
    </rPh>
    <rPh sb="4" eb="5">
      <t>とう</t>
    </rPh>
    <rPh sb="6" eb="9">
      <t>ざつしょとく</t>
    </rPh>
    <phoneticPr fontId="2" type="Hiragana"/>
  </si>
  <si>
    <t>（参考）国税庁ホームページ  給与所得控除</t>
    <rPh sb="1" eb="3">
      <t>さんこう</t>
    </rPh>
    <rPh sb="4" eb="7">
      <t>こくぜいちょう</t>
    </rPh>
    <rPh sb="15" eb="19">
      <t>きゅうよしょとく</t>
    </rPh>
    <rPh sb="19" eb="21">
      <t>こうじょ</t>
    </rPh>
    <phoneticPr fontId="2" type="Hiragana"/>
  </si>
  <si>
    <t>（参考）国税庁ホームページ  公的年金等に係る雑所得の金額の計算方法</t>
    <rPh sb="1" eb="3">
      <t>さんこう</t>
    </rPh>
    <rPh sb="4" eb="7">
      <t>こくぜいちょう</t>
    </rPh>
    <rPh sb="15" eb="19">
      <t>こうてきねんきん</t>
    </rPh>
    <rPh sb="19" eb="20">
      <t>とう</t>
    </rPh>
    <rPh sb="21" eb="22">
      <t>かか</t>
    </rPh>
    <rPh sb="23" eb="26">
      <t>ざつしょとく</t>
    </rPh>
    <rPh sb="27" eb="29">
      <t>きんがく</t>
    </rPh>
    <rPh sb="30" eb="32">
      <t>けいさん</t>
    </rPh>
    <rPh sb="32" eb="34">
      <t>ほうほう</t>
    </rPh>
    <phoneticPr fontId="2" type="Hiragana"/>
  </si>
  <si>
    <t>所得金額調整控除の計算</t>
    <rPh sb="0" eb="2">
      <t>しょとく</t>
    </rPh>
    <rPh sb="2" eb="4">
      <t>きんがく</t>
    </rPh>
    <rPh sb="4" eb="6">
      <t>ちょうせい</t>
    </rPh>
    <rPh sb="6" eb="8">
      <t>こうじょ</t>
    </rPh>
    <rPh sb="9" eb="11">
      <t>けいさん</t>
    </rPh>
    <phoneticPr fontId="2" type="Hiragana"/>
  </si>
  <si>
    <t>※10万円を超える場合は10万円</t>
    <rPh sb="3" eb="5">
      <t>まんえん</t>
    </rPh>
    <rPh sb="6" eb="7">
      <t>こ</t>
    </rPh>
    <rPh sb="9" eb="11">
      <t>ばあい</t>
    </rPh>
    <rPh sb="14" eb="16">
      <t>まんえん</t>
    </rPh>
    <phoneticPr fontId="2" type="Hiragana"/>
  </si>
  <si>
    <t>給与所得の金額</t>
    <rPh sb="0" eb="4">
      <t>きゅうよしょとく</t>
    </rPh>
    <rPh sb="5" eb="7">
      <t>きんがく</t>
    </rPh>
    <phoneticPr fontId="2" type="Hiragana"/>
  </si>
  <si>
    <t>所得金額調整控除額</t>
    <rPh sb="0" eb="4">
      <t>しょとくきんがく</t>
    </rPh>
    <rPh sb="4" eb="6">
      <t>ちょうせい</t>
    </rPh>
    <rPh sb="6" eb="8">
      <t>こうじょ</t>
    </rPh>
    <rPh sb="8" eb="9">
      <t>がく</t>
    </rPh>
    <phoneticPr fontId="2" type="Hiragana"/>
  </si>
  <si>
    <t>＝給与所得額（①の金額）＋年金所得額（②の金額）－10万円</t>
    <rPh sb="1" eb="5">
      <t>きゅうよしょとく</t>
    </rPh>
    <rPh sb="5" eb="6">
      <t>がく</t>
    </rPh>
    <rPh sb="9" eb="11">
      <t>きんがく</t>
    </rPh>
    <rPh sb="13" eb="15">
      <t>ねんきん</t>
    </rPh>
    <rPh sb="15" eb="18">
      <t>しょとくがく</t>
    </rPh>
    <rPh sb="21" eb="23">
      <t>きんがく</t>
    </rPh>
    <rPh sb="27" eb="29">
      <t>まんえん</t>
    </rPh>
    <phoneticPr fontId="2" type="Hiragana"/>
  </si>
  <si>
    <t>③</t>
  </si>
  <si>
    <t>給与所得と公的年金等雑所得があり、給与所得控除後の給与等の金額と公的年金等の雑所得の合計額が10万円を超える場合は、所得金額調整控除(最高10万円)を給与所得控除後の給与等の金額(①の金額)から差し引きます。</t>
    <rPh sb="0" eb="4">
      <t>きゅうよ</t>
    </rPh>
    <rPh sb="5" eb="13">
      <t>こうてきねんきん</t>
    </rPh>
    <rPh sb="17" eb="21">
      <t>きゅうよしょとく</t>
    </rPh>
    <rPh sb="21" eb="24">
      <t>こうじょご</t>
    </rPh>
    <rPh sb="25" eb="27">
      <t>きゅうよ</t>
    </rPh>
    <rPh sb="27" eb="28">
      <t>とう</t>
    </rPh>
    <rPh sb="29" eb="31">
      <t>きんがく</t>
    </rPh>
    <rPh sb="32" eb="34">
      <t>こうてき</t>
    </rPh>
    <rPh sb="34" eb="36">
      <t>ねんきん</t>
    </rPh>
    <rPh sb="36" eb="37">
      <t>とう</t>
    </rPh>
    <rPh sb="38" eb="41">
      <t>ざつしょとく</t>
    </rPh>
    <rPh sb="42" eb="44">
      <t>ごうけい</t>
    </rPh>
    <rPh sb="44" eb="45">
      <t>がく</t>
    </rPh>
    <rPh sb="48" eb="50">
      <t>まんえん</t>
    </rPh>
    <rPh sb="51" eb="52">
      <t>こ</t>
    </rPh>
    <rPh sb="54" eb="56">
      <t>ばあい</t>
    </rPh>
    <rPh sb="58" eb="62">
      <t>しょとくきんがく</t>
    </rPh>
    <rPh sb="62" eb="64">
      <t>ちょうせい</t>
    </rPh>
    <rPh sb="64" eb="66">
      <t>こうじょ</t>
    </rPh>
    <rPh sb="67" eb="69">
      <t>さいこう</t>
    </rPh>
    <rPh sb="71" eb="73">
      <t>まんえん</t>
    </rPh>
    <rPh sb="75" eb="82">
      <t>きゅうよしょ</t>
    </rPh>
    <rPh sb="83" eb="86">
      <t>きゅうよとう</t>
    </rPh>
    <rPh sb="87" eb="89">
      <t>きんがく</t>
    </rPh>
    <rPh sb="92" eb="94">
      <t>きんがく</t>
    </rPh>
    <rPh sb="97" eb="98">
      <t>さ</t>
    </rPh>
    <rPh sb="99" eb="100">
      <t>ひ</t>
    </rPh>
    <phoneticPr fontId="2" type="Hiragana"/>
  </si>
  <si>
    <t>給与所得控除後の給与の金額(①)</t>
    <rPh sb="0" eb="4">
      <t>きゅうよしょとく</t>
    </rPh>
    <rPh sb="4" eb="7">
      <t>こうじょご</t>
    </rPh>
    <rPh sb="8" eb="10">
      <t>きゅうよ</t>
    </rPh>
    <rPh sb="11" eb="13">
      <t>きんがく</t>
    </rPh>
    <phoneticPr fontId="2" type="Hiragana"/>
  </si>
  <si>
    <t>所得金額調整控除額((①+②)-10万円)</t>
    <rPh sb="0" eb="2">
      <t>しょとく</t>
    </rPh>
    <rPh sb="2" eb="4">
      <t>きんがく</t>
    </rPh>
    <rPh sb="4" eb="6">
      <t>ちょうせい</t>
    </rPh>
    <rPh sb="6" eb="8">
      <t>こうじょ</t>
    </rPh>
    <rPh sb="8" eb="9">
      <t>がく</t>
    </rPh>
    <rPh sb="18" eb="20">
      <t>まんえん</t>
    </rPh>
    <phoneticPr fontId="2" type="Hiragana"/>
  </si>
  <si>
    <t>※最高10万円</t>
    <rPh sb="1" eb="3">
      <t>さいこう</t>
    </rPh>
    <rPh sb="5" eb="7">
      <t>まんえん</t>
    </rPh>
    <phoneticPr fontId="2" type="Hiragana"/>
  </si>
  <si>
    <t>メモ欄</t>
    <rPh sb="2" eb="3">
      <t>らん</t>
    </rPh>
    <phoneticPr fontId="2" type="Hiragana"/>
  </si>
  <si>
    <t>分離申告（譲渡、株、山林）された方</t>
  </si>
  <si>
    <t>令和６年度長久手市国民健康保険税【試算】</t>
    <rPh sb="0" eb="2">
      <t>れいわ</t>
    </rPh>
    <rPh sb="3" eb="5">
      <t>ねんど</t>
    </rPh>
    <rPh sb="5" eb="9">
      <t>ながくてし</t>
    </rPh>
    <rPh sb="9" eb="11">
      <t>こくみん</t>
    </rPh>
    <rPh sb="11" eb="13">
      <t>けんこう</t>
    </rPh>
    <rPh sb="13" eb="16">
      <t>ほけんぜい</t>
    </rPh>
    <rPh sb="17" eb="19">
      <t>しさん</t>
    </rPh>
    <phoneticPr fontId="2" type="Hiragana"/>
  </si>
  <si>
    <r>
      <t>各種軽減や減免は反映されていません。</t>
    </r>
    <r>
      <rPr>
        <sz val="12"/>
        <color auto="1"/>
        <rFont val="ＭＳ Ｐゴシック"/>
      </rPr>
      <t>(未就学児の軽減を除く。)</t>
    </r>
  </si>
  <si>
    <t>※所得の種類によって損益通算の可否が異なります。</t>
    <rPh sb="1" eb="3">
      <t>しょとく</t>
    </rPh>
    <rPh sb="4" eb="6">
      <t>しゅるい</t>
    </rPh>
    <rPh sb="10" eb="12">
      <t>そんえき</t>
    </rPh>
    <rPh sb="12" eb="14">
      <t>つうさん</t>
    </rPh>
    <rPh sb="15" eb="17">
      <t>かひ</t>
    </rPh>
    <rPh sb="18" eb="19">
      <t>こと</t>
    </rPh>
    <phoneticPr fontId="2" type="Hiragana"/>
  </si>
  <si>
    <r>
      <t>所得税の</t>
    </r>
    <r>
      <rPr>
        <u/>
        <sz val="16"/>
        <color auto="1"/>
        <rFont val="ＭＳ Ｐ明朝"/>
      </rPr>
      <t>確定申告書第一表の所得金額合計額（⑫）</t>
    </r>
    <r>
      <rPr>
        <sz val="16"/>
        <color auto="1"/>
        <rFont val="ＭＳ Ｐ明朝"/>
      </rPr>
      <t>を入力してください。</t>
    </r>
  </si>
  <si>
    <r>
      <t>給与収入のみの方で年末調整がお済みの方は、</t>
    </r>
    <r>
      <rPr>
        <u/>
        <sz val="16"/>
        <color auto="1"/>
        <rFont val="ＭＳ Ｐ明朝"/>
      </rPr>
      <t>源泉徴収票の「給与所得控除後の金額」</t>
    </r>
    <r>
      <rPr>
        <sz val="16"/>
        <color auto="1"/>
        <rFont val="ＭＳ Ｐ明朝"/>
      </rPr>
      <t>を入力してください。</t>
    </r>
    <rPh sb="28" eb="30">
      <t>きゅうよ</t>
    </rPh>
    <rPh sb="30" eb="32">
      <t>しょとく</t>
    </rPh>
    <rPh sb="32" eb="34">
      <t>こうじょ</t>
    </rPh>
    <rPh sb="34" eb="35">
      <t>ご</t>
    </rPh>
    <rPh sb="36" eb="38">
      <t>きんがく</t>
    </rPh>
    <phoneticPr fontId="2" type="Hiragana"/>
  </si>
  <si>
    <t>（A）</t>
  </si>
  <si>
    <t>源泉徴収票をもらっている方</t>
  </si>
  <si>
    <t>確定申告をされた方</t>
  </si>
  <si>
    <t>（C）</t>
  </si>
  <si>
    <t>年金を受給している方</t>
  </si>
  <si>
    <t>給与等の収入金額-550,000円</t>
    <rPh sb="0" eb="2">
      <t>きゅうよ</t>
    </rPh>
    <rPh sb="2" eb="3">
      <t>とう</t>
    </rPh>
    <rPh sb="4" eb="6">
      <t>しゅうにゅう</t>
    </rPh>
    <rPh sb="6" eb="8">
      <t>きんがく</t>
    </rPh>
    <rPh sb="16" eb="17">
      <t>えん</t>
    </rPh>
    <phoneticPr fontId="2" type="Hiragana"/>
  </si>
  <si>
    <r>
      <t xml:space="preserve">給与等の収入金額÷4
</t>
    </r>
    <r>
      <rPr>
        <sz val="12"/>
        <color auto="1"/>
        <rFont val="ＭＳ Ｐゴシック"/>
      </rPr>
      <t xml:space="preserve">（千円未満切捨て）
</t>
    </r>
    <r>
      <rPr>
        <sz val="14"/>
        <color auto="1"/>
        <rFont val="ＭＳ Ｐゴシック"/>
      </rPr>
      <t>→A</t>
    </r>
    <rPh sb="0" eb="2">
      <t>きゅうよ</t>
    </rPh>
    <rPh sb="2" eb="3">
      <t>とう</t>
    </rPh>
    <rPh sb="4" eb="6">
      <t>しゅうにゅう</t>
    </rPh>
    <rPh sb="6" eb="7">
      <t>きん</t>
    </rPh>
    <rPh sb="7" eb="8">
      <t>がく</t>
    </rPh>
    <rPh sb="12" eb="13">
      <t>せん</t>
    </rPh>
    <rPh sb="13" eb="16">
      <t>えんみまん</t>
    </rPh>
    <rPh sb="16" eb="18">
      <t>きりす</t>
    </rPh>
    <phoneticPr fontId="2" type="Hiragana"/>
  </si>
  <si>
    <t>給与等の収入金額-1,950,000円</t>
    <rPh sb="0" eb="2">
      <t>きゅうよ</t>
    </rPh>
    <rPh sb="2" eb="3">
      <t>とう</t>
    </rPh>
    <rPh sb="4" eb="6">
      <t>しゅうにゅう</t>
    </rPh>
    <rPh sb="6" eb="8">
      <t>きんがく</t>
    </rPh>
    <rPh sb="18" eb="19">
      <t>えん</t>
    </rPh>
    <phoneticPr fontId="2" type="Hiragana"/>
  </si>
  <si>
    <t>【公的年金等の雑所得の計算】</t>
    <rPh sb="1" eb="3">
      <t>こうてき</t>
    </rPh>
    <rPh sb="3" eb="5">
      <t>ねんきん</t>
    </rPh>
    <rPh sb="5" eb="6">
      <t>とう</t>
    </rPh>
    <rPh sb="7" eb="10">
      <t>ざつしょとく</t>
    </rPh>
    <rPh sb="11" eb="13">
      <t>けいさん</t>
    </rPh>
    <phoneticPr fontId="2" type="Hiragana"/>
  </si>
  <si>
    <t>※１円未満の端数があるときは、その端数を切り捨てます。</t>
    <rPh sb="2" eb="3">
      <t>えん</t>
    </rPh>
    <rPh sb="3" eb="5">
      <t>みまん</t>
    </rPh>
    <rPh sb="6" eb="8">
      <t>はすう</t>
    </rPh>
    <rPh sb="17" eb="19">
      <t>はすう</t>
    </rPh>
    <rPh sb="20" eb="21">
      <t>き</t>
    </rPh>
    <rPh sb="22" eb="23">
      <t>す</t>
    </rPh>
    <phoneticPr fontId="2" type="Hiragana"/>
  </si>
  <si>
    <t>◆公的年金等に係る雑所得以外の所得に係る合計所得金額が1,000万円以下</t>
    <rPh sb="1" eb="3">
      <t>こうてき</t>
    </rPh>
    <rPh sb="3" eb="5">
      <t>ねんきん</t>
    </rPh>
    <rPh sb="5" eb="6">
      <t>とう</t>
    </rPh>
    <rPh sb="7" eb="8">
      <t>かか</t>
    </rPh>
    <rPh sb="9" eb="12">
      <t>ざつしょとく</t>
    </rPh>
    <rPh sb="12" eb="14">
      <t>いがい</t>
    </rPh>
    <rPh sb="15" eb="17">
      <t>しょとく</t>
    </rPh>
    <rPh sb="18" eb="19">
      <t>かか</t>
    </rPh>
    <rPh sb="20" eb="22">
      <t>ごうけい</t>
    </rPh>
    <rPh sb="22" eb="24">
      <t>しょとく</t>
    </rPh>
    <rPh sb="24" eb="26">
      <t>きんがく</t>
    </rPh>
    <rPh sb="32" eb="34">
      <t>まんえん</t>
    </rPh>
    <rPh sb="34" eb="36">
      <t>いか</t>
    </rPh>
    <phoneticPr fontId="2" type="Hiragana"/>
  </si>
  <si>
    <t>昭和34年1月1日以前に生まれた人
（65歳以上）</t>
    <rPh sb="6" eb="7">
      <t>がつ</t>
    </rPh>
    <rPh sb="8" eb="9">
      <t>にち</t>
    </rPh>
    <rPh sb="9" eb="11">
      <t>いぜん</t>
    </rPh>
    <rPh sb="12" eb="13">
      <t>う</t>
    </rPh>
    <rPh sb="16" eb="17">
      <t>ひと</t>
    </rPh>
    <rPh sb="21" eb="22">
      <t>さい</t>
    </rPh>
    <rPh sb="22" eb="24">
      <t>いじょう</t>
    </rPh>
    <phoneticPr fontId="2" type="Hiragana"/>
  </si>
  <si>
    <t>◆公的年金等に係る雑所得以外の所得に係る合計所得金額が2,000万円超</t>
    <rPh sb="1" eb="3">
      <t>こうてき</t>
    </rPh>
    <rPh sb="3" eb="5">
      <t>ねんきん</t>
    </rPh>
    <rPh sb="5" eb="6">
      <t>とう</t>
    </rPh>
    <rPh sb="7" eb="8">
      <t>かか</t>
    </rPh>
    <rPh sb="9" eb="12">
      <t>ざつしょとく</t>
    </rPh>
    <rPh sb="12" eb="14">
      <t>いがい</t>
    </rPh>
    <rPh sb="15" eb="17">
      <t>しょとく</t>
    </rPh>
    <rPh sb="18" eb="19">
      <t>かか</t>
    </rPh>
    <rPh sb="20" eb="22">
      <t>ごうけい</t>
    </rPh>
    <rPh sb="22" eb="24">
      <t>しょとく</t>
    </rPh>
    <rPh sb="24" eb="26">
      <t>きんがく</t>
    </rPh>
    <rPh sb="32" eb="34">
      <t>まんえん</t>
    </rPh>
    <rPh sb="34" eb="35">
      <t>ちょう</t>
    </rPh>
    <phoneticPr fontId="2" type="Hiragana"/>
  </si>
  <si>
    <t>（上限24万円）</t>
    <rPh sb="1" eb="3">
      <t>じょうげん</t>
    </rPh>
    <rPh sb="5" eb="7">
      <t>まんえん</t>
    </rPh>
    <phoneticPr fontId="2" type="Hiragana"/>
  </si>
  <si>
    <r>
      <t>・国民健康保険（以下、国保）に加入すると、資格取得月から「国民健康保険税」が課税されます。
・加入は世帯単位です。
・さかのぼって国保に加入した場合、手続きをした月からではなく、資格取得月から課税されます。
・</t>
    </r>
    <r>
      <rPr>
        <b/>
        <sz val="12"/>
        <color auto="1"/>
        <rFont val="ＭＳ Ｐゴシック"/>
      </rPr>
      <t>試算結果は、実際の決定税額ではありません。あくまで参考としてご利用ください。</t>
    </r>
    <rPh sb="1" eb="3">
      <t>こくみん</t>
    </rPh>
    <rPh sb="3" eb="5">
      <t>けんこう</t>
    </rPh>
    <rPh sb="5" eb="7">
      <t>ほけん</t>
    </rPh>
    <rPh sb="8" eb="10">
      <t>いか</t>
    </rPh>
    <rPh sb="11" eb="13">
      <t>こくほ</t>
    </rPh>
    <rPh sb="15" eb="17">
      <t>かにゅう</t>
    </rPh>
    <rPh sb="21" eb="23">
      <t>しかく</t>
    </rPh>
    <rPh sb="23" eb="25">
      <t>しゅとく</t>
    </rPh>
    <rPh sb="25" eb="26">
      <t>つき</t>
    </rPh>
    <rPh sb="29" eb="31">
      <t>こくみん</t>
    </rPh>
    <rPh sb="31" eb="33">
      <t>けんこう</t>
    </rPh>
    <rPh sb="33" eb="36">
      <t>ほけんぜい</t>
    </rPh>
    <rPh sb="38" eb="40">
      <t>かぜい</t>
    </rPh>
    <rPh sb="47" eb="49">
      <t>かにゅう</t>
    </rPh>
    <rPh sb="50" eb="52">
      <t>せたい</t>
    </rPh>
    <rPh sb="52" eb="54">
      <t>たんい</t>
    </rPh>
    <rPh sb="65" eb="66">
      <t>くに</t>
    </rPh>
    <rPh sb="66" eb="67">
      <t>たもつ</t>
    </rPh>
    <rPh sb="68" eb="70">
      <t>かにゅう</t>
    </rPh>
    <rPh sb="72" eb="74">
      <t>ばあい</t>
    </rPh>
    <rPh sb="75" eb="77">
      <t>てつづき</t>
    </rPh>
    <rPh sb="81" eb="82">
      <t>つき</t>
    </rPh>
    <rPh sb="89" eb="91">
      <t>しかく</t>
    </rPh>
    <rPh sb="91" eb="93">
      <t>しゅとく</t>
    </rPh>
    <rPh sb="93" eb="94">
      <t>つき</t>
    </rPh>
    <rPh sb="96" eb="98">
      <t>かぜい</t>
    </rPh>
    <rPh sb="105" eb="109">
      <t>しさんけっか</t>
    </rPh>
    <rPh sb="111" eb="113">
      <t>じっさい</t>
    </rPh>
    <rPh sb="114" eb="116">
      <t>けってい</t>
    </rPh>
    <rPh sb="116" eb="118">
      <t>ぜいがく</t>
    </rPh>
    <rPh sb="130" eb="132">
      <t>さんこう</t>
    </rPh>
    <rPh sb="136" eb="138">
      <t>りよう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</si>
</sst>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6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rgb="FF000000"/>
      <name val="AR Pゴシック体M"/>
      <family val="3"/>
    </font>
    <font>
      <sz val="20"/>
      <color rgb="FF000000"/>
      <name val="ＭＳ Ｐゴシック"/>
      <family val="3"/>
    </font>
    <font>
      <sz val="12"/>
      <color rgb="FF000000"/>
      <name val="Times New Roman"/>
      <family val="1"/>
    </font>
    <font>
      <b/>
      <sz val="18"/>
      <color auto="1"/>
      <name val="ＭＳ Ｐゴシック"/>
      <family val="3"/>
    </font>
    <font>
      <sz val="9"/>
      <color auto="1"/>
      <name val="ＭＳ Ｐゴシック"/>
      <family val="3"/>
    </font>
    <font>
      <b/>
      <sz val="12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u/>
      <sz val="12"/>
      <color auto="1"/>
      <name val="ＭＳ Ｐゴシック"/>
      <family val="3"/>
    </font>
    <font>
      <b/>
      <sz val="20"/>
      <color auto="1"/>
      <name val="ＭＳ Ｐゴシック"/>
      <family val="3"/>
    </font>
    <font>
      <b/>
      <sz val="20"/>
      <color rgb="FFFF0000"/>
      <name val="ＭＳ ゴシック"/>
      <family val="3"/>
    </font>
    <font>
      <sz val="16"/>
      <color auto="1"/>
      <name val="ＭＳ Ｐ明朝"/>
      <family val="1"/>
    </font>
    <font>
      <sz val="20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sz val="12"/>
      <color auto="1"/>
      <name val="ＭＳ Ｐ明朝"/>
      <family val="1"/>
    </font>
    <font>
      <sz val="14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6"/>
      <color rgb="FFFF0000"/>
      <name val="ＭＳ Ｐ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38" fontId="4" fillId="0" borderId="0" xfId="2" applyFont="1" applyProtection="1">
      <alignment vertical="center"/>
      <protection hidden="1"/>
    </xf>
    <xf numFmtId="38" fontId="4" fillId="0" borderId="0" xfId="2" applyFont="1" applyAlignment="1" applyProtection="1">
      <alignment horizontal="right" vertical="center"/>
      <protection hidden="1"/>
    </xf>
    <xf numFmtId="38" fontId="4" fillId="0" borderId="0" xfId="2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38" fontId="8" fillId="0" borderId="0" xfId="2" applyFont="1" applyFill="1" applyBorder="1" applyAlignment="1" applyProtection="1">
      <alignment vertical="center"/>
      <protection hidden="1"/>
    </xf>
    <xf numFmtId="38" fontId="8" fillId="0" borderId="0" xfId="2" applyFont="1" applyFill="1" applyAlignment="1" applyProtection="1">
      <alignment horizontal="center" vertical="center"/>
      <protection hidden="1"/>
    </xf>
    <xf numFmtId="38" fontId="4" fillId="0" borderId="1" xfId="2" applyFont="1" applyBorder="1" applyAlignment="1" applyProtection="1">
      <alignment horizontal="left" vertical="center" wrapText="1"/>
      <protection hidden="1"/>
    </xf>
    <xf numFmtId="38" fontId="4" fillId="0" borderId="0" xfId="2" applyFont="1" applyBorder="1" applyAlignment="1" applyProtection="1">
      <alignment horizontal="left" vertical="center" wrapText="1"/>
      <protection hidden="1"/>
    </xf>
    <xf numFmtId="38" fontId="4" fillId="0" borderId="0" xfId="2" applyFont="1" applyAlignment="1" applyProtection="1">
      <alignment horizontal="left" vertical="center"/>
      <protection hidden="1"/>
    </xf>
    <xf numFmtId="38" fontId="8" fillId="0" borderId="0" xfId="2" applyFont="1" applyFill="1" applyAlignment="1" applyProtection="1">
      <alignment vertical="center"/>
      <protection hidden="1"/>
    </xf>
    <xf numFmtId="0" fontId="0" fillId="0" borderId="2" xfId="0" applyBorder="1">
      <alignment vertical="center"/>
    </xf>
    <xf numFmtId="0" fontId="0" fillId="0" borderId="0" xfId="0">
      <alignment vertical="center"/>
    </xf>
    <xf numFmtId="38" fontId="4" fillId="0" borderId="0" xfId="2" applyFont="1" applyBorder="1" applyAlignment="1" applyProtection="1">
      <alignment vertical="center"/>
      <protection hidden="1"/>
    </xf>
    <xf numFmtId="0" fontId="4" fillId="0" borderId="0" xfId="0" applyFont="1">
      <alignment vertical="center"/>
    </xf>
    <xf numFmtId="38" fontId="4" fillId="0" borderId="1" xfId="2" applyFont="1" applyBorder="1" applyAlignment="1" applyProtection="1">
      <alignment horizontal="center" vertical="center"/>
      <protection hidden="1"/>
    </xf>
    <xf numFmtId="38" fontId="4" fillId="0" borderId="3" xfId="2" applyFont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horizontal="right" vertical="center"/>
      <protection hidden="1"/>
    </xf>
    <xf numFmtId="38" fontId="9" fillId="0" borderId="0" xfId="2" applyFont="1" applyFill="1" applyBorder="1" applyAlignment="1" applyProtection="1">
      <alignment horizontal="right" vertical="center"/>
      <protection hidden="1"/>
    </xf>
    <xf numFmtId="38" fontId="10" fillId="0" borderId="0" xfId="2" applyFont="1" applyBorder="1" applyAlignment="1" applyProtection="1">
      <alignment horizontal="right" vertical="center"/>
      <protection hidden="1"/>
    </xf>
    <xf numFmtId="38" fontId="4" fillId="3" borderId="0" xfId="2" applyFont="1" applyFill="1" applyAlignment="1" applyProtection="1">
      <alignment horizontal="left" vertical="center"/>
      <protection hidden="1"/>
    </xf>
    <xf numFmtId="38" fontId="4" fillId="3" borderId="0" xfId="2" applyFont="1" applyFill="1" applyAlignment="1" applyProtection="1">
      <alignment horizontal="right" vertical="center"/>
      <protection hidden="1"/>
    </xf>
    <xf numFmtId="38" fontId="4" fillId="0" borderId="0" xfId="2" applyFont="1" applyBorder="1" applyAlignment="1" applyProtection="1">
      <alignment vertical="center" wrapText="1"/>
      <protection hidden="1"/>
    </xf>
    <xf numFmtId="38" fontId="4" fillId="0" borderId="4" xfId="2" applyFont="1" applyBorder="1" applyAlignment="1" applyProtection="1">
      <alignment horizontal="center" vertical="center"/>
      <protection hidden="1"/>
    </xf>
    <xf numFmtId="38" fontId="0" fillId="0" borderId="0" xfId="2" applyFont="1" applyFill="1" applyBorder="1" applyAlignment="1" applyProtection="1">
      <alignment horizontal="left" vertical="center"/>
      <protection hidden="1"/>
    </xf>
    <xf numFmtId="38" fontId="0" fillId="0" borderId="0" xfId="2" applyFont="1" applyFill="1" applyAlignment="1" applyProtection="1">
      <alignment horizontal="left" vertical="center"/>
      <protection hidden="1"/>
    </xf>
    <xf numFmtId="38" fontId="4" fillId="0" borderId="0" xfId="2" applyFont="1" applyAlignment="1" applyProtection="1">
      <alignment horizontal="left" vertical="top"/>
      <protection hidden="1"/>
    </xf>
    <xf numFmtId="38" fontId="4" fillId="3" borderId="0" xfId="2" applyFont="1" applyFill="1" applyAlignment="1" applyProtection="1">
      <alignment horizontal="center" vertical="center"/>
      <protection hidden="1"/>
    </xf>
    <xf numFmtId="38" fontId="4" fillId="0" borderId="0" xfId="2" applyFont="1" applyFill="1" applyAlignment="1" applyProtection="1">
      <alignment vertical="center" wrapText="1"/>
      <protection hidden="1"/>
    </xf>
    <xf numFmtId="38" fontId="4" fillId="4" borderId="3" xfId="2" applyFont="1" applyFill="1" applyBorder="1" applyAlignment="1" applyProtection="1">
      <alignment horizontal="center" vertical="center"/>
      <protection locked="0" hidden="1"/>
    </xf>
    <xf numFmtId="38" fontId="4" fillId="0" borderId="0" xfId="2" applyFont="1" applyFill="1" applyAlignment="1" applyProtection="1">
      <alignment horizontal="center" vertical="center"/>
      <protection locked="0" hidden="1"/>
    </xf>
    <xf numFmtId="38" fontId="10" fillId="0" borderId="0" xfId="2" applyFont="1" applyProtection="1">
      <alignment vertical="center"/>
      <protection hidden="1"/>
    </xf>
    <xf numFmtId="38" fontId="4" fillId="3" borderId="0" xfId="2" applyFont="1" applyFill="1" applyProtection="1">
      <alignment vertical="center"/>
      <protection hidden="1"/>
    </xf>
    <xf numFmtId="38" fontId="11" fillId="3" borderId="0" xfId="2" applyFont="1" applyFill="1" applyBorder="1" applyAlignment="1" applyProtection="1">
      <alignment horizontal="center" vertical="center"/>
      <protection hidden="1"/>
    </xf>
    <xf numFmtId="38" fontId="4" fillId="4" borderId="1" xfId="2" applyFont="1" applyFill="1" applyBorder="1" applyAlignment="1" applyProtection="1">
      <alignment horizontal="right" vertical="center"/>
      <protection locked="0" hidden="1"/>
    </xf>
    <xf numFmtId="38" fontId="4" fillId="4" borderId="5" xfId="2" applyFont="1" applyFill="1" applyBorder="1" applyAlignment="1" applyProtection="1">
      <alignment horizontal="right" vertical="center"/>
      <protection locked="0" hidden="1"/>
    </xf>
    <xf numFmtId="38" fontId="4" fillId="0" borderId="6" xfId="2" applyFont="1" applyFill="1" applyBorder="1" applyAlignment="1" applyProtection="1">
      <alignment horizontal="center" vertical="center"/>
      <protection locked="0" hidden="1"/>
    </xf>
    <xf numFmtId="38" fontId="4" fillId="5" borderId="0" xfId="2" applyFont="1" applyFill="1" applyBorder="1" applyAlignment="1" applyProtection="1">
      <alignment horizontal="center" vertical="center" wrapText="1"/>
      <protection hidden="1"/>
    </xf>
    <xf numFmtId="38" fontId="4" fillId="0" borderId="0" xfId="2" applyFont="1" applyFill="1" applyAlignment="1" applyProtection="1">
      <alignment horizontal="right" vertical="center" wrapText="1"/>
      <protection hidden="1"/>
    </xf>
    <xf numFmtId="38" fontId="4" fillId="4" borderId="4" xfId="2" applyFont="1" applyFill="1" applyBorder="1" applyAlignment="1" applyProtection="1">
      <alignment horizontal="right" vertical="center"/>
      <protection locked="0" hidden="1"/>
    </xf>
    <xf numFmtId="38" fontId="4" fillId="4" borderId="7" xfId="2" applyFont="1" applyFill="1" applyBorder="1" applyAlignment="1" applyProtection="1">
      <alignment horizontal="right" vertical="center"/>
      <protection locked="0" hidden="1"/>
    </xf>
    <xf numFmtId="38" fontId="4" fillId="0" borderId="8" xfId="2" applyFont="1" applyFill="1" applyBorder="1" applyAlignment="1" applyProtection="1">
      <alignment horizontal="center" vertical="center"/>
      <protection locked="0" hidden="1"/>
    </xf>
    <xf numFmtId="40" fontId="4" fillId="0" borderId="0" xfId="2" applyNumberFormat="1" applyFont="1" applyProtection="1">
      <alignment vertical="center"/>
      <protection hidden="1"/>
    </xf>
    <xf numFmtId="38" fontId="0" fillId="0" borderId="0" xfId="2" applyFont="1" applyProtection="1">
      <alignment vertical="center"/>
      <protection hidden="1"/>
    </xf>
    <xf numFmtId="38" fontId="12" fillId="3" borderId="0" xfId="2" applyFont="1" applyFill="1" applyProtection="1">
      <alignment vertical="center"/>
      <protection hidden="1"/>
    </xf>
    <xf numFmtId="38" fontId="13" fillId="0" borderId="1" xfId="2" applyFont="1" applyBorder="1" applyAlignment="1" applyProtection="1">
      <alignment horizontal="center" vertical="center" wrapText="1"/>
      <protection hidden="1"/>
    </xf>
    <xf numFmtId="38" fontId="4" fillId="0" borderId="1" xfId="2" applyFont="1" applyBorder="1" applyAlignment="1" applyProtection="1">
      <alignment horizontal="right" vertical="center"/>
      <protection hidden="1"/>
    </xf>
    <xf numFmtId="38" fontId="4" fillId="0" borderId="9" xfId="2" applyFont="1" applyFill="1" applyBorder="1" applyAlignment="1" applyProtection="1">
      <alignment horizontal="right" vertical="center"/>
      <protection hidden="1"/>
    </xf>
    <xf numFmtId="38" fontId="14" fillId="0" borderId="0" xfId="2" applyFont="1" applyBorder="1" applyAlignment="1" applyProtection="1">
      <alignment horizontal="right" vertical="center"/>
      <protection hidden="1"/>
    </xf>
    <xf numFmtId="176" fontId="4" fillId="5" borderId="0" xfId="2" applyNumberFormat="1" applyFont="1" applyFill="1" applyBorder="1" applyAlignment="1" applyProtection="1">
      <alignment horizontal="center" vertical="center" wrapText="1"/>
      <protection hidden="1"/>
    </xf>
    <xf numFmtId="176" fontId="4" fillId="0" borderId="0" xfId="2" applyNumberFormat="1" applyFont="1" applyFill="1" applyAlignment="1" applyProtection="1">
      <alignment horizontal="center" vertical="center" wrapText="1"/>
      <protection hidden="1"/>
    </xf>
    <xf numFmtId="38" fontId="13" fillId="0" borderId="4" xfId="2" applyFont="1" applyBorder="1" applyAlignment="1" applyProtection="1">
      <alignment horizontal="center" vertical="center"/>
      <protection hidden="1"/>
    </xf>
    <xf numFmtId="38" fontId="4" fillId="0" borderId="4" xfId="2" applyFont="1" applyBorder="1" applyAlignment="1" applyProtection="1">
      <alignment horizontal="right" vertical="center"/>
      <protection hidden="1"/>
    </xf>
    <xf numFmtId="38" fontId="4" fillId="0" borderId="10" xfId="2" applyFont="1" applyFill="1" applyBorder="1" applyAlignment="1" applyProtection="1">
      <alignment horizontal="right" vertical="center"/>
      <protection hidden="1"/>
    </xf>
    <xf numFmtId="38" fontId="4" fillId="0" borderId="0" xfId="2" applyFont="1" applyBorder="1" applyProtection="1">
      <alignment vertical="center"/>
      <protection hidden="1"/>
    </xf>
    <xf numFmtId="38" fontId="15" fillId="0" borderId="0" xfId="2" applyFont="1" applyAlignment="1" applyProtection="1">
      <alignment horizontal="left" vertical="top" wrapText="1"/>
      <protection hidden="1"/>
    </xf>
    <xf numFmtId="38" fontId="4" fillId="0" borderId="0" xfId="2" applyFont="1" applyAlignment="1" applyProtection="1">
      <alignment horizontal="left" vertical="top" wrapText="1"/>
      <protection hidden="1"/>
    </xf>
    <xf numFmtId="38" fontId="4" fillId="0" borderId="0" xfId="2" applyFont="1" applyProtection="1">
      <alignment vertical="center"/>
      <protection locked="0" hidden="1"/>
    </xf>
    <xf numFmtId="38" fontId="4" fillId="0" borderId="0" xfId="2" applyFont="1" applyBorder="1" applyAlignment="1" applyProtection="1">
      <alignment horizontal="center" vertical="center"/>
      <protection hidden="1"/>
    </xf>
    <xf numFmtId="0" fontId="0" fillId="0" borderId="4" xfId="0" applyBorder="1">
      <alignment vertical="center"/>
    </xf>
    <xf numFmtId="38" fontId="0" fillId="0" borderId="3" xfId="2" applyFont="1" applyBorder="1" applyProtection="1">
      <alignment vertical="center"/>
      <protection hidden="1"/>
    </xf>
    <xf numFmtId="0" fontId="4" fillId="0" borderId="0" xfId="2" applyNumberFormat="1" applyFont="1" applyProtection="1">
      <alignment vertical="center"/>
      <protection hidden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6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19" fillId="6" borderId="0" xfId="0" applyFont="1" applyFill="1" applyAlignment="1">
      <alignment horizontal="center" vertical="center"/>
    </xf>
    <xf numFmtId="0" fontId="16" fillId="6" borderId="0" xfId="0" applyFont="1" applyFill="1">
      <alignment vertical="center"/>
    </xf>
    <xf numFmtId="0" fontId="20" fillId="0" borderId="11" xfId="0" applyFont="1" applyBorder="1">
      <alignment vertical="center"/>
    </xf>
    <xf numFmtId="0" fontId="21" fillId="7" borderId="12" xfId="0" applyFont="1" applyFill="1" applyBorder="1">
      <alignment vertical="center"/>
    </xf>
    <xf numFmtId="0" fontId="18" fillId="0" borderId="12" xfId="0" applyFont="1" applyBorder="1">
      <alignment vertical="center"/>
    </xf>
    <xf numFmtId="0" fontId="1" fillId="0" borderId="12" xfId="1" applyBorder="1">
      <alignment vertical="center"/>
    </xf>
    <xf numFmtId="0" fontId="0" fillId="0" borderId="13" xfId="0" applyBorder="1">
      <alignment vertical="center"/>
    </xf>
    <xf numFmtId="0" fontId="19" fillId="6" borderId="0" xfId="0" applyFont="1" applyFill="1">
      <alignment vertical="center"/>
    </xf>
    <xf numFmtId="0" fontId="22" fillId="0" borderId="0" xfId="0" applyFont="1">
      <alignment vertical="center"/>
    </xf>
    <xf numFmtId="0" fontId="18" fillId="0" borderId="14" xfId="0" applyFont="1" applyBorder="1">
      <alignment vertical="center"/>
    </xf>
    <xf numFmtId="0" fontId="18" fillId="7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0" fillId="0" borderId="15" xfId="0" applyBorder="1">
      <alignment vertical="center"/>
    </xf>
    <xf numFmtId="0" fontId="18" fillId="6" borderId="0" xfId="0" applyFont="1" applyFill="1">
      <alignment vertical="center"/>
    </xf>
    <xf numFmtId="0" fontId="0" fillId="0" borderId="14" xfId="0" applyBorder="1">
      <alignment vertical="center"/>
    </xf>
    <xf numFmtId="0" fontId="0" fillId="6" borderId="0" xfId="0" applyFill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1" fillId="0" borderId="0" xfId="0" applyFont="1">
      <alignment vertical="center"/>
    </xf>
    <xf numFmtId="0" fontId="21" fillId="0" borderId="0" xfId="0" applyNumberFormat="1" applyFont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0" fillId="6" borderId="0" xfId="0" applyFont="1" applyFill="1">
      <alignment vertical="center"/>
    </xf>
    <xf numFmtId="0" fontId="21" fillId="4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3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 shrinkToFi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>
      <alignment vertical="center"/>
    </xf>
    <xf numFmtId="0" fontId="21" fillId="8" borderId="22" xfId="0" applyFont="1" applyFill="1" applyBorder="1">
      <alignment vertical="center"/>
    </xf>
    <xf numFmtId="0" fontId="21" fillId="8" borderId="0" xfId="0" applyFont="1" applyFill="1">
      <alignment vertical="center"/>
    </xf>
    <xf numFmtId="0" fontId="21" fillId="6" borderId="0" xfId="0" applyFont="1" applyFill="1">
      <alignment vertical="center"/>
    </xf>
    <xf numFmtId="0" fontId="21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vertical="center" shrinkToFit="1"/>
    </xf>
    <xf numFmtId="0" fontId="21" fillId="4" borderId="1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1" fillId="4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 wrapText="1"/>
    </xf>
    <xf numFmtId="0" fontId="25" fillId="8" borderId="0" xfId="0" applyFont="1" applyFill="1">
      <alignment vertical="center"/>
    </xf>
    <xf numFmtId="0" fontId="21" fillId="0" borderId="3" xfId="0" applyFont="1" applyBorder="1" applyAlignment="1">
      <alignment horizontal="left" vertical="center"/>
    </xf>
    <xf numFmtId="9" fontId="21" fillId="0" borderId="3" xfId="0" applyNumberFormat="1" applyFont="1" applyBorder="1">
      <alignment vertical="center"/>
    </xf>
    <xf numFmtId="9" fontId="21" fillId="0" borderId="0" xfId="0" applyNumberFormat="1" applyFont="1">
      <alignment vertical="center"/>
    </xf>
    <xf numFmtId="38" fontId="21" fillId="0" borderId="3" xfId="2" applyFont="1" applyBorder="1" applyAlignment="1">
      <alignment horizontal="right" vertical="center"/>
    </xf>
    <xf numFmtId="0" fontId="21" fillId="0" borderId="4" xfId="0" applyFont="1" applyBorder="1" applyAlignment="1">
      <alignment horizontal="left" vertical="center" wrapText="1"/>
    </xf>
    <xf numFmtId="38" fontId="21" fillId="0" borderId="0" xfId="2" applyFont="1" applyAlignment="1">
      <alignment horizontal="right" vertical="center"/>
    </xf>
  </cellXfs>
  <cellStyles count="4">
    <cellStyle name="ハイパーリンク_R2zeigakusisann" xfId="1"/>
    <cellStyle name="標準" xfId="0" builtinId="0"/>
    <cellStyle name="桁区切り" xfId="2" builtinId="6"/>
    <cellStyle name="ハイパーリンク" xfId="3" builtinId="8"/>
  </cellStyles>
  <tableStyles count="0" defaultTableStyle="TableStyleMedium2" defaultPivotStyle="PivotStyleLight16"/>
  <colors>
    <mruColors>
      <color rgb="FFC4D79B"/>
      <color rgb="FFD4F3B5"/>
      <color rgb="FFF8EB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g" /><Relationship Id="rId4" Type="http://schemas.openxmlformats.org/officeDocument/2006/relationships/image" Target="../media/image4.jp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</xdr:col>
      <xdr:colOff>20320</xdr:colOff>
      <xdr:row>5</xdr:row>
      <xdr:rowOff>64135</xdr:rowOff>
    </xdr:from>
    <xdr:to xmlns:xdr="http://schemas.openxmlformats.org/drawingml/2006/spreadsheetDrawing">
      <xdr:col>8</xdr:col>
      <xdr:colOff>372745</xdr:colOff>
      <xdr:row>20</xdr:row>
      <xdr:rowOff>6350</xdr:rowOff>
    </xdr:to>
    <xdr:pic macro="">
      <xdr:nvPicPr>
        <xdr:cNvPr id="2" name="Picture 1" descr="源泉徴収表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120" y="1321435"/>
          <a:ext cx="5153025" cy="3514090"/>
        </a:xfrm>
        <a:prstGeom prst="rect">
          <a:avLst/>
        </a:prstGeom>
        <a:noFill/>
        <a:ln>
          <a:miter/>
        </a:ln>
      </xdr:spPr>
    </xdr:pic>
    <xdr:clientData/>
  </xdr:twoCellAnchor>
  <xdr:twoCellAnchor>
    <xdr:from xmlns:xdr="http://schemas.openxmlformats.org/drawingml/2006/spreadsheetDrawing">
      <xdr:col>3</xdr:col>
      <xdr:colOff>616585</xdr:colOff>
      <xdr:row>8</xdr:row>
      <xdr:rowOff>164465</xdr:rowOff>
    </xdr:from>
    <xdr:to xmlns:xdr="http://schemas.openxmlformats.org/drawingml/2006/spreadsheetDrawing">
      <xdr:col>5</xdr:col>
      <xdr:colOff>331470</xdr:colOff>
      <xdr:row>10</xdr:row>
      <xdr:rowOff>186055</xdr:rowOff>
    </xdr:to>
    <xdr:sp macro="" textlink="">
      <xdr:nvSpPr>
        <xdr:cNvPr id="3" name="Rectangle 4"/>
        <xdr:cNvSpPr>
          <a:spLocks noChangeArrowheads="1"/>
        </xdr:cNvSpPr>
      </xdr:nvSpPr>
      <xdr:spPr>
        <a:xfrm>
          <a:off x="2673985" y="2136140"/>
          <a:ext cx="1086485" cy="497840"/>
        </a:xfrm>
        <a:prstGeom prst="rect">
          <a:avLst/>
        </a:prstGeom>
        <a:noFill/>
        <a:ln w="57150" cmpd="sng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1</xdr:col>
      <xdr:colOff>315595</xdr:colOff>
      <xdr:row>6</xdr:row>
      <xdr:rowOff>215900</xdr:rowOff>
    </xdr:from>
    <xdr:to xmlns:xdr="http://schemas.openxmlformats.org/drawingml/2006/spreadsheetDrawing">
      <xdr:col>4</xdr:col>
      <xdr:colOff>420370</xdr:colOff>
      <xdr:row>8</xdr:row>
      <xdr:rowOff>53975</xdr:rowOff>
    </xdr:to>
    <xdr:sp macro="" textlink="">
      <xdr:nvSpPr>
        <xdr:cNvPr id="13" name="テキスト 13"/>
        <xdr:cNvSpPr txBox="1"/>
      </xdr:nvSpPr>
      <xdr:spPr>
        <a:xfrm>
          <a:off x="1001395" y="1711325"/>
          <a:ext cx="21621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 b="1">
              <a:solidFill>
                <a:schemeClr val="tx1">
                  <a:lumMod val="85000"/>
                  <a:lumOff val="15000"/>
                </a:schemeClr>
              </a:solidFill>
              <a:latin typeface="ARゴシック体M"/>
              <a:ea typeface="ARゴシック体M"/>
            </a:rPr>
            <a:t>愛知県長久手市岩作城の内60番地1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428625</xdr:colOff>
      <xdr:row>7</xdr:row>
      <xdr:rowOff>132715</xdr:rowOff>
    </xdr:from>
    <xdr:to xmlns:xdr="http://schemas.openxmlformats.org/drawingml/2006/spreadsheetDrawing">
      <xdr:col>7</xdr:col>
      <xdr:colOff>295275</xdr:colOff>
      <xdr:row>8</xdr:row>
      <xdr:rowOff>152400</xdr:rowOff>
    </xdr:to>
    <xdr:sp macro="" textlink="">
      <xdr:nvSpPr>
        <xdr:cNvPr id="14" name="テキスト 14"/>
        <xdr:cNvSpPr txBox="1"/>
      </xdr:nvSpPr>
      <xdr:spPr>
        <a:xfrm>
          <a:off x="3857625" y="1866265"/>
          <a:ext cx="1238250" cy="257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長久手　太郎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447675</xdr:colOff>
      <xdr:row>6</xdr:row>
      <xdr:rowOff>198120</xdr:rowOff>
    </xdr:from>
    <xdr:to xmlns:xdr="http://schemas.openxmlformats.org/drawingml/2006/spreadsheetDrawing">
      <xdr:col>7</xdr:col>
      <xdr:colOff>47625</xdr:colOff>
      <xdr:row>7</xdr:row>
      <xdr:rowOff>92710</xdr:rowOff>
    </xdr:to>
    <xdr:sp macro="" textlink="">
      <xdr:nvSpPr>
        <xdr:cNvPr id="15" name="テキスト 15"/>
        <xdr:cNvSpPr txBox="1"/>
      </xdr:nvSpPr>
      <xdr:spPr>
        <a:xfrm>
          <a:off x="3876675" y="1693545"/>
          <a:ext cx="971550" cy="1327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212725</xdr:colOff>
      <xdr:row>3</xdr:row>
      <xdr:rowOff>219710</xdr:rowOff>
    </xdr:from>
    <xdr:to xmlns:xdr="http://schemas.openxmlformats.org/drawingml/2006/spreadsheetDrawing">
      <xdr:col>7</xdr:col>
      <xdr:colOff>257175</xdr:colOff>
      <xdr:row>8</xdr:row>
      <xdr:rowOff>123190</xdr:rowOff>
    </xdr:to>
    <xdr:sp macro="" textlink="">
      <xdr:nvSpPr>
        <xdr:cNvPr id="16" name="Line 2"/>
        <xdr:cNvSpPr>
          <a:spLocks noChangeShapeType="1"/>
        </xdr:cNvSpPr>
      </xdr:nvSpPr>
      <xdr:spPr>
        <a:xfrm flipH="1">
          <a:off x="3641725" y="1000760"/>
          <a:ext cx="1416050" cy="1094105"/>
        </a:xfrm>
        <a:prstGeom prst="line">
          <a:avLst/>
        </a:prstGeom>
        <a:noFill/>
        <a:ln w="57150" cmpd="sng">
          <a:solidFill>
            <a:srgbClr val="FF0000"/>
          </a:solidFill>
          <a:miter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171450</xdr:colOff>
      <xdr:row>5</xdr:row>
      <xdr:rowOff>39370</xdr:rowOff>
    </xdr:from>
    <xdr:to xmlns:xdr="http://schemas.openxmlformats.org/drawingml/2006/spreadsheetDrawing">
      <xdr:col>3</xdr:col>
      <xdr:colOff>104775</xdr:colOff>
      <xdr:row>5</xdr:row>
      <xdr:rowOff>219710</xdr:rowOff>
    </xdr:to>
    <xdr:sp macro="" textlink="">
      <xdr:nvSpPr>
        <xdr:cNvPr id="22" name="四角形 21"/>
        <xdr:cNvSpPr/>
      </xdr:nvSpPr>
      <xdr:spPr>
        <a:xfrm>
          <a:off x="1543050" y="1296670"/>
          <a:ext cx="619125" cy="18034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676910</xdr:colOff>
      <xdr:row>78</xdr:row>
      <xdr:rowOff>36830</xdr:rowOff>
    </xdr:from>
    <xdr:to xmlns:xdr="http://schemas.openxmlformats.org/drawingml/2006/spreadsheetDrawing">
      <xdr:col>13</xdr:col>
      <xdr:colOff>438150</xdr:colOff>
      <xdr:row>102</xdr:row>
      <xdr:rowOff>55880</xdr:rowOff>
    </xdr:to>
    <xdr:grpSp>
      <xdr:nvGrpSpPr>
        <xdr:cNvPr id="39" name="グループ 36"/>
        <xdr:cNvGrpSpPr/>
      </xdr:nvGrpSpPr>
      <xdr:grpSpPr>
        <a:xfrm>
          <a:off x="676910" y="18620105"/>
          <a:ext cx="8676640" cy="4133850"/>
          <a:chOff x="238656" y="18820616"/>
          <a:chExt cx="8676744" cy="4133625"/>
        </a:xfrm>
      </xdr:grpSpPr>
      <xdr:pic macro="">
        <xdr:nvPicPr>
          <xdr:cNvPr id="10" name="Picture 14" descr="年金源泉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38656" y="18820616"/>
            <a:ext cx="8676744" cy="4133625"/>
          </a:xfrm>
          <a:prstGeom prst="rect">
            <a:avLst/>
          </a:prstGeom>
          <a:noFill/>
          <a:ln>
            <a:miter/>
          </a:ln>
        </xdr:spPr>
      </xdr:pic>
      <xdr:sp macro="" textlink="">
        <xdr:nvSpPr>
          <xdr:cNvPr id="11" name="Rectangle 15"/>
          <xdr:cNvSpPr>
            <a:spLocks noChangeArrowheads="1"/>
          </xdr:cNvSpPr>
        </xdr:nvSpPr>
        <xdr:spPr>
          <a:xfrm>
            <a:off x="684459" y="20155236"/>
            <a:ext cx="1371600" cy="330125"/>
          </a:xfrm>
          <a:prstGeom prst="rect">
            <a:avLst/>
          </a:prstGeom>
          <a:noFill/>
          <a:ln w="57150" cmpd="sng">
            <a:solidFill>
              <a:srgbClr val="FF0000"/>
            </a:solidFill>
            <a:miter/>
          </a:ln>
        </xdr:spPr>
        <xdr:txBody>
          <a:bodyPr vertOverflow="overflow" horzOverflow="overflow" upright="1"/>
          <a:lstStyle/>
          <a:p>
            <a:endParaRPr/>
          </a:p>
        </xdr:txBody>
      </xdr:sp>
      <xdr:sp macro="" textlink="">
        <xdr:nvSpPr>
          <xdr:cNvPr id="12" name="Rectangle 16"/>
          <xdr:cNvSpPr>
            <a:spLocks noChangeArrowheads="1"/>
          </xdr:cNvSpPr>
        </xdr:nvSpPr>
        <xdr:spPr>
          <a:xfrm>
            <a:off x="5944270" y="20058417"/>
            <a:ext cx="1400427" cy="538555"/>
          </a:xfrm>
          <a:prstGeom prst="rect">
            <a:avLst/>
          </a:prstGeom>
          <a:noFill/>
          <a:ln w="57150" cmpd="sng">
            <a:solidFill>
              <a:srgbClr val="FF0000"/>
            </a:solidFill>
            <a:miter/>
          </a:ln>
        </xdr:spPr>
        <xdr:txBody>
          <a:bodyPr vertOverflow="overflow" horzOverflow="overflow" upright="1"/>
          <a:lstStyle/>
          <a:p>
            <a:endParaRPr/>
          </a:p>
        </xdr:txBody>
      </xdr:sp>
      <xdr:sp macro="" textlink="">
        <xdr:nvSpPr>
          <xdr:cNvPr id="18" name="テキスト 17"/>
          <xdr:cNvSpPr txBox="1"/>
        </xdr:nvSpPr>
        <xdr:spPr>
          <a:xfrm>
            <a:off x="1350818" y="19279160"/>
            <a:ext cx="1915279" cy="23599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19" name="テキスト 18"/>
          <xdr:cNvSpPr txBox="1"/>
        </xdr:nvSpPr>
        <xdr:spPr>
          <a:xfrm>
            <a:off x="5248415" y="19219321"/>
            <a:ext cx="1913938" cy="2393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20" name="テキスト 19"/>
          <xdr:cNvSpPr txBox="1"/>
        </xdr:nvSpPr>
        <xdr:spPr>
          <a:xfrm>
            <a:off x="1389030" y="19660384"/>
            <a:ext cx="1763773" cy="2164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21" name="テキスト 20"/>
          <xdr:cNvSpPr txBox="1"/>
        </xdr:nvSpPr>
        <xdr:spPr>
          <a:xfrm>
            <a:off x="5209533" y="19543395"/>
            <a:ext cx="1714164" cy="215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25" name="四角形 25"/>
          <xdr:cNvSpPr/>
        </xdr:nvSpPr>
        <xdr:spPr>
          <a:xfrm>
            <a:off x="4724177" y="18916762"/>
            <a:ext cx="809820" cy="161365"/>
          </a:xfrm>
          <a:prstGeom prst="rect">
            <a:avLst/>
          </a:prstGeom>
          <a:solidFill>
            <a:schemeClr val="bg1"/>
          </a:solidFill>
          <a:ln w="25400" cap="flat" cmpd="sng" algn="ctr">
            <a:solidFill>
              <a:schemeClr val="bg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26" name="四角形 26"/>
          <xdr:cNvSpPr/>
        </xdr:nvSpPr>
        <xdr:spPr>
          <a:xfrm>
            <a:off x="456530" y="18935588"/>
            <a:ext cx="361335" cy="133126"/>
          </a:xfrm>
          <a:prstGeom prst="rect">
            <a:avLst/>
          </a:prstGeom>
          <a:solidFill>
            <a:schemeClr val="bg1"/>
          </a:solidFill>
          <a:ln w="25400" cap="flat" cmpd="sng" algn="ctr">
            <a:solidFill>
              <a:schemeClr val="bg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</xdr:grpSp>
    <xdr:clientData/>
  </xdr:twoCellAnchor>
  <xdr:twoCellAnchor>
    <xdr:from xmlns:xdr="http://schemas.openxmlformats.org/drawingml/2006/spreadsheetDrawing">
      <xdr:col>4</xdr:col>
      <xdr:colOff>8890</xdr:colOff>
      <xdr:row>9</xdr:row>
      <xdr:rowOff>140335</xdr:rowOff>
    </xdr:from>
    <xdr:to xmlns:xdr="http://schemas.openxmlformats.org/drawingml/2006/spreadsheetDrawing">
      <xdr:col>5</xdr:col>
      <xdr:colOff>218440</xdr:colOff>
      <xdr:row>10</xdr:row>
      <xdr:rowOff>140335</xdr:rowOff>
    </xdr:to>
    <xdr:sp macro="" textlink="">
      <xdr:nvSpPr>
        <xdr:cNvPr id="27" name="テキスト 26"/>
        <xdr:cNvSpPr txBox="1"/>
      </xdr:nvSpPr>
      <xdr:spPr>
        <a:xfrm>
          <a:off x="2752090" y="2350135"/>
          <a:ext cx="895350" cy="2381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chemeClr val="accent2">
                  <a:lumMod val="50000"/>
                </a:schemeClr>
              </a:solidFill>
              <a:latin typeface="ＭＳ ゴシック"/>
              <a:ea typeface="ＭＳ ゴシック"/>
            </a:rPr>
            <a:t>4,360,000</a:t>
          </a:r>
          <a:endParaRPr kumimoji="1" lang="ja-JP" altLang="en-US" sz="1200" b="1">
            <a:solidFill>
              <a:schemeClr val="accent2">
                <a:lumMod val="50000"/>
              </a:schemeClr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1</xdr:col>
      <xdr:colOff>26035</xdr:colOff>
      <xdr:row>25</xdr:row>
      <xdr:rowOff>8255</xdr:rowOff>
    </xdr:from>
    <xdr:to xmlns:xdr="http://schemas.openxmlformats.org/drawingml/2006/spreadsheetDrawing">
      <xdr:col>8</xdr:col>
      <xdr:colOff>311785</xdr:colOff>
      <xdr:row>55</xdr:row>
      <xdr:rowOff>65405</xdr:rowOff>
    </xdr:to>
    <xdr:pic macro="">
      <xdr:nvPicPr>
        <xdr:cNvPr id="36" name="図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835" y="6094730"/>
          <a:ext cx="5086350" cy="72009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 xmlns:xdr="http://schemas.openxmlformats.org/drawingml/2006/spreadsheetDrawing">
      <xdr:col>1</xdr:col>
      <xdr:colOff>513080</xdr:colOff>
      <xdr:row>44</xdr:row>
      <xdr:rowOff>49530</xdr:rowOff>
    </xdr:from>
    <xdr:to xmlns:xdr="http://schemas.openxmlformats.org/drawingml/2006/spreadsheetDrawing">
      <xdr:col>4</xdr:col>
      <xdr:colOff>521970</xdr:colOff>
      <xdr:row>45</xdr:row>
      <xdr:rowOff>36195</xdr:rowOff>
    </xdr:to>
    <xdr:sp macro="" textlink="">
      <xdr:nvSpPr>
        <xdr:cNvPr id="5" name="Rectangle 9"/>
        <xdr:cNvSpPr>
          <a:spLocks noChangeArrowheads="1"/>
        </xdr:cNvSpPr>
      </xdr:nvSpPr>
      <xdr:spPr>
        <a:xfrm>
          <a:off x="1198880" y="10660380"/>
          <a:ext cx="2066290" cy="224790"/>
        </a:xfrm>
        <a:prstGeom prst="rect">
          <a:avLst/>
        </a:prstGeom>
        <a:noFill/>
        <a:ln w="57150" cmpd="sng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3</xdr:col>
      <xdr:colOff>474345</xdr:colOff>
      <xdr:row>23</xdr:row>
      <xdr:rowOff>227965</xdr:rowOff>
    </xdr:from>
    <xdr:to xmlns:xdr="http://schemas.openxmlformats.org/drawingml/2006/spreadsheetDrawing">
      <xdr:col>6</xdr:col>
      <xdr:colOff>38735</xdr:colOff>
      <xdr:row>43</xdr:row>
      <xdr:rowOff>226060</xdr:rowOff>
    </xdr:to>
    <xdr:sp macro="" textlink="">
      <xdr:nvSpPr>
        <xdr:cNvPr id="31" name="Line 30"/>
        <xdr:cNvSpPr>
          <a:spLocks noChangeShapeType="1"/>
        </xdr:cNvSpPr>
      </xdr:nvSpPr>
      <xdr:spPr>
        <a:xfrm flipH="1">
          <a:off x="2531745" y="5838190"/>
          <a:ext cx="1621790" cy="4760595"/>
        </a:xfrm>
        <a:prstGeom prst="line">
          <a:avLst/>
        </a:prstGeom>
        <a:noFill/>
        <a:ln w="57150" cmpd="sng">
          <a:solidFill>
            <a:srgbClr val="FF0000"/>
          </a:solidFill>
          <a:miter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9</xdr:col>
      <xdr:colOff>0</xdr:colOff>
      <xdr:row>25</xdr:row>
      <xdr:rowOff>0</xdr:rowOff>
    </xdr:from>
    <xdr:to xmlns:xdr="http://schemas.openxmlformats.org/drawingml/2006/spreadsheetDrawing">
      <xdr:col>16</xdr:col>
      <xdr:colOff>285750</xdr:colOff>
      <xdr:row>55</xdr:row>
      <xdr:rowOff>57150</xdr:rowOff>
    </xdr:to>
    <xdr:pic macro="">
      <xdr:nvPicPr>
        <xdr:cNvPr id="38" name="図 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2200" y="6086475"/>
          <a:ext cx="5086350" cy="72009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>
    <xdr:from xmlns:xdr="http://schemas.openxmlformats.org/drawingml/2006/spreadsheetDrawing">
      <xdr:col>9</xdr:col>
      <xdr:colOff>456565</xdr:colOff>
      <xdr:row>39</xdr:row>
      <xdr:rowOff>18415</xdr:rowOff>
    </xdr:from>
    <xdr:to xmlns:xdr="http://schemas.openxmlformats.org/drawingml/2006/spreadsheetDrawing">
      <xdr:col>12</xdr:col>
      <xdr:colOff>492760</xdr:colOff>
      <xdr:row>45</xdr:row>
      <xdr:rowOff>152400</xdr:rowOff>
    </xdr:to>
    <xdr:sp macro="" textlink="">
      <xdr:nvSpPr>
        <xdr:cNvPr id="9" name="Rectangle 13"/>
        <xdr:cNvSpPr>
          <a:spLocks noChangeArrowheads="1"/>
        </xdr:cNvSpPr>
      </xdr:nvSpPr>
      <xdr:spPr>
        <a:xfrm>
          <a:off x="6628765" y="9438640"/>
          <a:ext cx="2093595" cy="1562735"/>
        </a:xfrm>
        <a:prstGeom prst="rect">
          <a:avLst/>
        </a:prstGeom>
        <a:noFill/>
        <a:ln w="57150" cmpd="sng">
          <a:solidFill>
            <a:srgbClr val="FF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8</xdr:col>
      <xdr:colOff>446405</xdr:colOff>
      <xdr:row>45</xdr:row>
      <xdr:rowOff>129540</xdr:rowOff>
    </xdr:from>
    <xdr:to xmlns:xdr="http://schemas.openxmlformats.org/drawingml/2006/spreadsheetDrawing">
      <xdr:col>9</xdr:col>
      <xdr:colOff>427990</xdr:colOff>
      <xdr:row>56</xdr:row>
      <xdr:rowOff>246380</xdr:rowOff>
    </xdr:to>
    <xdr:sp macro="" textlink="">
      <xdr:nvSpPr>
        <xdr:cNvPr id="8" name="Line 11"/>
        <xdr:cNvSpPr>
          <a:spLocks noChangeShapeType="1"/>
        </xdr:cNvSpPr>
      </xdr:nvSpPr>
      <xdr:spPr>
        <a:xfrm flipV="1">
          <a:off x="5932805" y="10978515"/>
          <a:ext cx="667385" cy="2736215"/>
        </a:xfrm>
        <a:prstGeom prst="line">
          <a:avLst/>
        </a:prstGeom>
        <a:noFill/>
        <a:ln w="57150" cmpd="sng">
          <a:solidFill>
            <a:srgbClr val="FF0000"/>
          </a:solidFill>
          <a:miter/>
          <a:tailEnd type="triangle"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https://www.nta.go.jp/taxes/shiraberu/taxanswer/shotoku/2250.htm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hyperlink" Target="https://www.nta.go.jp/taxes/shiraberu/taxanswer/shotoku/1600.htm" TargetMode="External" /><Relationship Id="rId2" Type="http://schemas.openxmlformats.org/officeDocument/2006/relationships/hyperlink" Target="https://www.nta.go.jp/taxes/shiraberu/taxanswer/shotoku/1410.ht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46"/>
  <sheetViews>
    <sheetView tabSelected="1" view="pageBreakPreview" zoomScaleNormal="85" zoomScaleSheetLayoutView="100" workbookViewId="0">
      <selection activeCell="K34" sqref="K34"/>
    </sheetView>
  </sheetViews>
  <sheetFormatPr defaultColWidth="8.875" defaultRowHeight="18" customHeight="1"/>
  <cols>
    <col min="1" max="1" width="7.25" style="1" customWidth="1"/>
    <col min="2" max="2" width="10" style="1" customWidth="1"/>
    <col min="3" max="3" width="15" style="2" customWidth="1"/>
    <col min="4" max="4" width="5" style="3" customWidth="1"/>
    <col min="5" max="5" width="12.25" style="1" customWidth="1"/>
    <col min="6" max="6" width="8.5" style="3" bestFit="1" customWidth="1"/>
    <col min="7" max="7" width="6.25" style="1" customWidth="1"/>
    <col min="8" max="8" width="6.875" style="3" customWidth="1"/>
    <col min="9" max="9" width="9.75" style="3" customWidth="1"/>
    <col min="10" max="10" width="4.5" style="1" customWidth="1"/>
    <col min="11" max="11" width="11.25" style="1" customWidth="1"/>
    <col min="12" max="12" width="13.5" style="1" customWidth="1"/>
    <col min="13" max="15" width="8.875" style="1"/>
    <col min="16" max="16" width="9.375" style="1" bestFit="1" customWidth="1"/>
    <col min="17" max="16384" width="8.875" style="1"/>
  </cols>
  <sheetData>
    <row r="1" spans="1:16384" ht="18" customHeight="1">
      <c r="B1" s="5" t="s">
        <v>120</v>
      </c>
      <c r="C1" s="5"/>
      <c r="D1" s="1"/>
      <c r="G1" s="19" t="s">
        <v>53</v>
      </c>
      <c r="H1" s="19"/>
      <c r="I1" s="19"/>
      <c r="J1" s="19"/>
      <c r="K1" s="19"/>
    </row>
    <row r="2" spans="1:16384" ht="7.5" customHeight="1">
      <c r="B2" s="5"/>
      <c r="C2" s="5"/>
      <c r="D2" s="1"/>
      <c r="F2" s="24"/>
      <c r="L2" s="63"/>
    </row>
    <row r="3" spans="1:16384" ht="19.5" customHeight="1">
      <c r="A3" s="4"/>
      <c r="B3" s="4"/>
      <c r="C3" s="4"/>
      <c r="D3" s="4"/>
      <c r="E3" s="4"/>
      <c r="F3" s="30"/>
      <c r="G3" s="39" t="s">
        <v>61</v>
      </c>
      <c r="H3" s="39"/>
      <c r="I3" s="51">
        <f ca="1">TODAY()</f>
        <v>45386</v>
      </c>
      <c r="J3" s="51"/>
      <c r="K3" s="51"/>
      <c r="L3" s="63"/>
    </row>
    <row r="4" spans="1:16384" ht="7.5" customHeight="1">
      <c r="B4" s="6"/>
      <c r="C4" s="12"/>
      <c r="E4" s="30"/>
      <c r="F4" s="30"/>
      <c r="G4" s="40"/>
      <c r="H4" s="40"/>
      <c r="I4" s="52"/>
      <c r="J4" s="52"/>
      <c r="K4" s="52"/>
      <c r="L4" s="63"/>
    </row>
    <row r="5" spans="1:16384" ht="26.25" customHeight="1">
      <c r="B5" s="7"/>
      <c r="C5" s="7" t="s">
        <v>154</v>
      </c>
      <c r="E5" s="24"/>
      <c r="F5" s="24"/>
      <c r="G5" s="24"/>
      <c r="H5" s="24"/>
      <c r="I5" s="24"/>
      <c r="J5" s="24"/>
      <c r="K5" s="24"/>
      <c r="L5" s="15"/>
      <c r="M5" s="15"/>
    </row>
    <row r="6" spans="1:16384" ht="7.5" customHeight="1">
      <c r="B6" s="8"/>
      <c r="C6" s="8"/>
      <c r="E6" s="24"/>
      <c r="F6" s="24"/>
      <c r="H6" s="1"/>
      <c r="I6" s="1"/>
      <c r="J6" s="59"/>
    </row>
    <row r="7" spans="1:16384" ht="75" customHeight="1">
      <c r="B7" s="9" t="s">
        <v>173</v>
      </c>
      <c r="C7" s="13"/>
      <c r="D7" s="13"/>
      <c r="E7" s="13"/>
      <c r="F7" s="13"/>
      <c r="G7" s="13"/>
      <c r="H7" s="13"/>
      <c r="I7" s="13"/>
      <c r="J7" s="13"/>
      <c r="K7" s="61"/>
    </row>
    <row r="8" spans="1:16384" ht="7.5" customHeight="1">
      <c r="B8" s="10"/>
      <c r="C8" s="14"/>
      <c r="D8" s="14"/>
      <c r="E8" s="14"/>
      <c r="F8" s="14"/>
      <c r="G8" s="14"/>
      <c r="H8" s="14"/>
      <c r="I8" s="14"/>
      <c r="J8" s="14"/>
      <c r="K8" s="14"/>
    </row>
    <row r="9" spans="1:16384" ht="19.5" customHeight="1">
      <c r="C9" s="15" t="s">
        <v>62</v>
      </c>
      <c r="D9" s="24"/>
      <c r="E9" s="24"/>
      <c r="F9" s="24"/>
      <c r="G9" s="24"/>
      <c r="H9" s="24"/>
      <c r="I9" s="24"/>
      <c r="J9" s="24"/>
      <c r="K9" s="24"/>
    </row>
    <row r="10" spans="1:16384" ht="19.5" customHeight="1">
      <c r="B10" s="10"/>
      <c r="C10" s="16" t="s">
        <v>45</v>
      </c>
      <c r="D10" s="14"/>
      <c r="E10" s="14"/>
      <c r="F10" s="14"/>
      <c r="G10" s="14"/>
      <c r="H10" s="14"/>
      <c r="I10" s="14"/>
      <c r="J10" s="14"/>
      <c r="K10" s="14"/>
    </row>
    <row r="11" spans="1:16384" s="3" customFormat="1" ht="36.75" customHeight="1">
      <c r="A11" s="3"/>
      <c r="B11" s="3"/>
      <c r="C11" s="17" t="s">
        <v>44</v>
      </c>
      <c r="D11" s="25"/>
      <c r="E11" s="18" t="s">
        <v>23</v>
      </c>
      <c r="F11" s="17" t="s">
        <v>18</v>
      </c>
      <c r="G11" s="25"/>
      <c r="H11" s="47" t="s">
        <v>14</v>
      </c>
      <c r="I11" s="53"/>
      <c r="J11" s="3"/>
      <c r="K11" s="18" t="s">
        <v>15</v>
      </c>
      <c r="L11" s="3"/>
      <c r="M11" s="3"/>
      <c r="XFC11" s="1"/>
      <c r="XFD11" s="1"/>
    </row>
    <row r="12" spans="1:16384" ht="18" customHeight="1">
      <c r="C12" s="18" t="s">
        <v>36</v>
      </c>
      <c r="D12" s="18" t="s">
        <v>29</v>
      </c>
      <c r="E12" s="31"/>
      <c r="F12" s="36"/>
      <c r="G12" s="41"/>
      <c r="H12" s="48">
        <f t="shared" ref="H12:H17" si="0">IF((F12-430000)&gt;0,F12-430000,0)</f>
        <v>0</v>
      </c>
      <c r="I12" s="54"/>
      <c r="K12" s="62" t="s">
        <v>123</v>
      </c>
    </row>
    <row r="13" spans="1:16384" ht="18" customHeight="1">
      <c r="C13" s="18" t="s">
        <v>36</v>
      </c>
      <c r="D13" s="18" t="s">
        <v>25</v>
      </c>
      <c r="E13" s="31"/>
      <c r="F13" s="36"/>
      <c r="G13" s="41"/>
      <c r="H13" s="48">
        <f t="shared" si="0"/>
        <v>0</v>
      </c>
      <c r="I13" s="54"/>
      <c r="K13" s="62" t="s">
        <v>50</v>
      </c>
    </row>
    <row r="14" spans="1:16384" ht="18" customHeight="1">
      <c r="C14" s="18" t="s">
        <v>36</v>
      </c>
      <c r="D14" s="18" t="s">
        <v>131</v>
      </c>
      <c r="E14" s="31"/>
      <c r="F14" s="36"/>
      <c r="G14" s="41"/>
      <c r="H14" s="48">
        <f t="shared" si="0"/>
        <v>0</v>
      </c>
      <c r="I14" s="54"/>
      <c r="K14" s="62" t="s">
        <v>40</v>
      </c>
    </row>
    <row r="15" spans="1:16384" ht="18" customHeight="1">
      <c r="C15" s="18" t="s">
        <v>36</v>
      </c>
      <c r="D15" s="18" t="s">
        <v>132</v>
      </c>
      <c r="E15" s="31"/>
      <c r="F15" s="36"/>
      <c r="G15" s="41"/>
      <c r="H15" s="48">
        <f t="shared" si="0"/>
        <v>0</v>
      </c>
      <c r="I15" s="54"/>
      <c r="K15" s="62" t="s">
        <v>22</v>
      </c>
    </row>
    <row r="16" spans="1:16384" ht="18" customHeight="1">
      <c r="C16" s="18" t="s">
        <v>36</v>
      </c>
      <c r="D16" s="18" t="s">
        <v>28</v>
      </c>
      <c r="E16" s="31"/>
      <c r="F16" s="36"/>
      <c r="G16" s="41"/>
      <c r="H16" s="48">
        <f t="shared" si="0"/>
        <v>0</v>
      </c>
      <c r="I16" s="54"/>
    </row>
    <row r="17" spans="2:10" ht="18" customHeight="1">
      <c r="C17" s="18" t="s">
        <v>36</v>
      </c>
      <c r="D17" s="18" t="s">
        <v>39</v>
      </c>
      <c r="E17" s="31"/>
      <c r="F17" s="37"/>
      <c r="G17" s="42"/>
      <c r="H17" s="48">
        <f t="shared" si="0"/>
        <v>0</v>
      </c>
      <c r="I17" s="54"/>
    </row>
    <row r="18" spans="2:10" ht="18" customHeight="1">
      <c r="C18" s="3"/>
      <c r="E18" s="32"/>
      <c r="F18" s="38" t="s">
        <v>13</v>
      </c>
      <c r="G18" s="43"/>
      <c r="H18" s="49">
        <f>SUM(H12:I17)</f>
        <v>0</v>
      </c>
      <c r="I18" s="55"/>
    </row>
    <row r="19" spans="2:10" ht="16.5" customHeight="1"/>
    <row r="20" spans="2:10" ht="18" customHeight="1">
      <c r="B20" s="1" t="s">
        <v>6</v>
      </c>
      <c r="C20" s="19" t="s">
        <v>1</v>
      </c>
      <c r="D20" s="19"/>
      <c r="E20" s="1">
        <f>SUM(H12:I17)</f>
        <v>0</v>
      </c>
      <c r="F20" s="3" t="s">
        <v>26</v>
      </c>
      <c r="G20" s="44">
        <v>6.75</v>
      </c>
      <c r="H20" s="3" t="s">
        <v>34</v>
      </c>
      <c r="I20" s="56">
        <f>ROUNDDOWN(E20*G20/100,0)</f>
        <v>0</v>
      </c>
      <c r="J20" s="60" t="s">
        <v>10</v>
      </c>
    </row>
    <row r="21" spans="2:10" ht="18" customHeight="1">
      <c r="C21" s="19" t="s">
        <v>3</v>
      </c>
      <c r="D21" s="19"/>
      <c r="E21" s="1">
        <f>SUM(H12:H17)</f>
        <v>0</v>
      </c>
      <c r="F21" s="3" t="s">
        <v>26</v>
      </c>
      <c r="G21" s="44">
        <v>2.7</v>
      </c>
      <c r="H21" s="3" t="s">
        <v>34</v>
      </c>
      <c r="I21" s="56">
        <f>ROUNDDOWN(E21*G21/100,0)</f>
        <v>0</v>
      </c>
      <c r="J21" s="60" t="s">
        <v>10</v>
      </c>
    </row>
    <row r="22" spans="2:10" ht="18" customHeight="1">
      <c r="C22" s="19" t="s">
        <v>4</v>
      </c>
      <c r="D22" s="26" t="s">
        <v>125</v>
      </c>
      <c r="E22" s="1">
        <f>SUMIF(E12:E17,"40～64",H12:H17)</f>
        <v>0</v>
      </c>
      <c r="F22" s="3" t="s">
        <v>26</v>
      </c>
      <c r="G22" s="44">
        <v>2.2800000000000002</v>
      </c>
      <c r="H22" s="3" t="s">
        <v>34</v>
      </c>
      <c r="I22" s="56">
        <f>ROUNDDOWN(E22*G22/100,0)</f>
        <v>0</v>
      </c>
      <c r="J22" s="60" t="s">
        <v>10</v>
      </c>
    </row>
    <row r="23" spans="2:10" ht="18" customHeight="1">
      <c r="D23" s="27"/>
      <c r="I23" s="1"/>
      <c r="J23" s="3"/>
    </row>
    <row r="24" spans="2:10" ht="18" customHeight="1">
      <c r="B24" s="1" t="s">
        <v>46</v>
      </c>
      <c r="C24" s="19" t="s">
        <v>1</v>
      </c>
      <c r="D24" s="26"/>
      <c r="E24" s="1">
        <v>29300</v>
      </c>
      <c r="F24" s="3" t="s">
        <v>35</v>
      </c>
      <c r="G24" s="1">
        <f>COUNTA(E12:E17)-G25</f>
        <v>0</v>
      </c>
      <c r="H24" s="3" t="s">
        <v>24</v>
      </c>
      <c r="I24" s="56">
        <f>E24*G24</f>
        <v>0</v>
      </c>
      <c r="J24" s="60" t="s">
        <v>10</v>
      </c>
    </row>
    <row r="25" spans="2:10" ht="18" customHeight="1">
      <c r="C25" s="20" t="s">
        <v>121</v>
      </c>
      <c r="D25" s="26" t="s">
        <v>126</v>
      </c>
      <c r="E25" s="1">
        <v>14650</v>
      </c>
      <c r="F25" s="3" t="s">
        <v>35</v>
      </c>
      <c r="G25" s="1">
        <f>COUNTIF(E12:E17,"未就学児")</f>
        <v>0</v>
      </c>
      <c r="H25" s="3" t="s">
        <v>24</v>
      </c>
      <c r="I25" s="56">
        <f>E25*G25</f>
        <v>0</v>
      </c>
      <c r="J25" s="60" t="s">
        <v>10</v>
      </c>
    </row>
    <row r="26" spans="2:10" ht="18" customHeight="1">
      <c r="C26" s="19" t="s">
        <v>3</v>
      </c>
      <c r="D26" s="26"/>
      <c r="E26" s="1">
        <v>11400</v>
      </c>
      <c r="F26" s="3" t="s">
        <v>35</v>
      </c>
      <c r="G26" s="1">
        <f>COUNTA(E12:E17)-G27</f>
        <v>0</v>
      </c>
      <c r="H26" s="3" t="s">
        <v>24</v>
      </c>
      <c r="I26" s="56">
        <f>E26*G26</f>
        <v>0</v>
      </c>
      <c r="J26" s="60" t="s">
        <v>10</v>
      </c>
    </row>
    <row r="27" spans="2:10" ht="18" customHeight="1">
      <c r="C27" s="20" t="s">
        <v>122</v>
      </c>
      <c r="D27" s="26" t="s">
        <v>126</v>
      </c>
      <c r="E27" s="1">
        <v>5700</v>
      </c>
      <c r="F27" s="3" t="s">
        <v>35</v>
      </c>
      <c r="G27" s="1">
        <f>COUNTIF(E12:E17,"未就学児")</f>
        <v>0</v>
      </c>
      <c r="H27" s="3" t="s">
        <v>24</v>
      </c>
      <c r="I27" s="56">
        <f>E27*G27</f>
        <v>0</v>
      </c>
      <c r="J27" s="60" t="s">
        <v>10</v>
      </c>
    </row>
    <row r="28" spans="2:10" ht="18" customHeight="1">
      <c r="C28" s="19" t="s">
        <v>4</v>
      </c>
      <c r="D28" s="26" t="s">
        <v>125</v>
      </c>
      <c r="E28" s="1">
        <v>11900</v>
      </c>
      <c r="F28" s="3" t="s">
        <v>35</v>
      </c>
      <c r="G28" s="1">
        <f>COUNTIF(E12:E17,"40～64")</f>
        <v>0</v>
      </c>
      <c r="H28" s="3" t="s">
        <v>24</v>
      </c>
      <c r="I28" s="56">
        <f>E28*G28</f>
        <v>0</v>
      </c>
      <c r="J28" s="60" t="s">
        <v>10</v>
      </c>
    </row>
    <row r="29" spans="2:10" ht="18" customHeight="1">
      <c r="D29" s="27"/>
      <c r="I29" s="1"/>
      <c r="J29" s="3"/>
    </row>
    <row r="30" spans="2:10" ht="18" customHeight="1">
      <c r="B30" s="1" t="s">
        <v>48</v>
      </c>
      <c r="C30" s="19" t="s">
        <v>1</v>
      </c>
      <c r="D30" s="26"/>
      <c r="I30" s="56">
        <v>19000</v>
      </c>
      <c r="J30" s="60" t="s">
        <v>10</v>
      </c>
    </row>
    <row r="31" spans="2:10" ht="18" customHeight="1">
      <c r="C31" s="19" t="s">
        <v>3</v>
      </c>
      <c r="D31" s="26"/>
      <c r="I31" s="56">
        <v>7400</v>
      </c>
      <c r="J31" s="60" t="s">
        <v>10</v>
      </c>
    </row>
    <row r="32" spans="2:10" ht="18" customHeight="1">
      <c r="C32" s="19" t="s">
        <v>4</v>
      </c>
      <c r="D32" s="26" t="s">
        <v>125</v>
      </c>
      <c r="I32" s="19">
        <f>IF(E12="40～64",5900,IF(E13="40～64",5900,IF(E14="40～64",5900,IF(E15="40～64",5900,IF(E16="40～64",5900,IF(E17="40～64",5900,0))))))</f>
        <v>0</v>
      </c>
      <c r="J32" s="60" t="s">
        <v>10</v>
      </c>
    </row>
    <row r="33" spans="2:12" ht="18" customHeight="1">
      <c r="I33" s="1"/>
    </row>
    <row r="34" spans="2:12" ht="18" customHeight="1">
      <c r="C34" s="11" t="s">
        <v>134</v>
      </c>
      <c r="I34" s="1"/>
    </row>
    <row r="35" spans="2:12" ht="18" customHeight="1">
      <c r="C35" s="19" t="s">
        <v>1</v>
      </c>
      <c r="D35" s="19"/>
      <c r="E35" s="1">
        <f>IF((I20+I24+I30)&gt;650000,650000,ROUNDDOWN(I20+I24+I25+I30,-2))</f>
        <v>19000</v>
      </c>
      <c r="F35" s="3" t="s">
        <v>10</v>
      </c>
      <c r="G35" s="45" t="s">
        <v>42</v>
      </c>
      <c r="H35" s="1"/>
      <c r="I35" s="1"/>
    </row>
    <row r="36" spans="2:12" ht="18" customHeight="1">
      <c r="C36" s="19" t="s">
        <v>3</v>
      </c>
      <c r="D36" s="19"/>
      <c r="E36" s="1">
        <f>IF((I21+I26+I31)&gt;240000,240000,ROUNDDOWN(I21+I26+I27+I31,-2))</f>
        <v>7400</v>
      </c>
      <c r="F36" s="3" t="s">
        <v>10</v>
      </c>
      <c r="G36" s="45" t="s">
        <v>172</v>
      </c>
    </row>
    <row r="37" spans="2:12" ht="18" customHeight="1">
      <c r="C37" s="19" t="s">
        <v>4</v>
      </c>
      <c r="D37" s="26" t="s">
        <v>125</v>
      </c>
      <c r="E37" s="1">
        <f>IF((I22+I28+I32)&gt;170000,170000,ROUNDDOWN(I22+I28+I32,-2))</f>
        <v>0</v>
      </c>
      <c r="F37" s="3" t="s">
        <v>10</v>
      </c>
      <c r="G37" s="45" t="s">
        <v>66</v>
      </c>
    </row>
    <row r="38" spans="2:12" ht="18" customHeight="1">
      <c r="C38" s="21" t="s">
        <v>27</v>
      </c>
      <c r="D38" s="21"/>
      <c r="E38" s="33">
        <f>ROUNDDOWN(SUM(E35:E37),-2)</f>
        <v>26400</v>
      </c>
      <c r="F38" s="3" t="s">
        <v>10</v>
      </c>
      <c r="G38" s="45" t="s">
        <v>12</v>
      </c>
      <c r="H38" s="50">
        <f>E38/12</f>
        <v>2200</v>
      </c>
      <c r="I38" s="50"/>
      <c r="J38" s="1" t="s">
        <v>41</v>
      </c>
    </row>
    <row r="39" spans="2:12" ht="17.25" customHeight="1">
      <c r="D39" s="28" t="s">
        <v>0</v>
      </c>
      <c r="H39" s="10"/>
      <c r="I39" s="10"/>
      <c r="J39" s="10"/>
      <c r="K39" s="10"/>
      <c r="L39" s="10"/>
    </row>
    <row r="40" spans="2:12" ht="16.5" customHeight="1">
      <c r="B40" s="11" t="s">
        <v>127</v>
      </c>
    </row>
    <row r="41" spans="2:12" ht="16.5" customHeight="1">
      <c r="B41" s="11" t="s">
        <v>135</v>
      </c>
    </row>
    <row r="42" spans="2:12" ht="16.5" customHeight="1">
      <c r="B42" s="11" t="s">
        <v>128</v>
      </c>
    </row>
    <row r="43" spans="2:12" ht="16.5" customHeight="1">
      <c r="B43" s="11" t="s">
        <v>68</v>
      </c>
    </row>
    <row r="44" spans="2:12" ht="16.5" customHeight="1">
      <c r="C44" s="11"/>
    </row>
    <row r="45" spans="2:12" ht="14.25">
      <c r="C45" s="22" t="s">
        <v>130</v>
      </c>
      <c r="D45" s="29"/>
      <c r="E45" s="34"/>
      <c r="F45" s="29"/>
      <c r="G45" s="34"/>
      <c r="H45" s="29"/>
      <c r="I45" s="57" t="s">
        <v>155</v>
      </c>
      <c r="J45" s="58"/>
      <c r="K45" s="58"/>
    </row>
    <row r="46" spans="2:12" ht="33.75" customHeight="1">
      <c r="C46" s="23"/>
      <c r="D46" s="29" t="s">
        <v>5</v>
      </c>
      <c r="E46" s="35">
        <f>E38</f>
        <v>26400</v>
      </c>
      <c r="F46" s="35"/>
      <c r="G46" s="46" t="s">
        <v>10</v>
      </c>
      <c r="H46" s="29" t="s">
        <v>129</v>
      </c>
      <c r="I46" s="58"/>
      <c r="J46" s="58"/>
      <c r="K46" s="58"/>
    </row>
  </sheetData>
  <protectedRanges>
    <protectedRange password="DDEF" sqref="E12:G17" name="範囲1"/>
  </protectedRanges>
  <mergeCells count="27">
    <mergeCell ref="G1:K1"/>
    <mergeCell ref="G3:H3"/>
    <mergeCell ref="I3:K3"/>
    <mergeCell ref="B7:K7"/>
    <mergeCell ref="C11:D11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C38:D38"/>
    <mergeCell ref="H38:I38"/>
    <mergeCell ref="H39:L39"/>
    <mergeCell ref="E46:F46"/>
    <mergeCell ref="B1:C2"/>
    <mergeCell ref="I45:K46"/>
  </mergeCells>
  <phoneticPr fontId="2" type="Hiragana"/>
  <dataValidations count="2">
    <dataValidation type="list" allowBlank="1" showDropDown="0" showInputMessage="1" showErrorMessage="1" sqref="E18">
      <formula1>$K$13:$K$15</formula1>
    </dataValidation>
    <dataValidation type="list" allowBlank="1" showDropDown="0" showInputMessage="1" showErrorMessage="1" sqref="E12:E17">
      <formula1>$K$12:$K$15</formula1>
    </dataValidation>
  </dataValidations>
  <printOptions horizontalCentered="1"/>
  <pageMargins left="0.51181102362204722" right="0.43307086614173218" top="0.55118110236220474" bottom="0.43307086614173218" header="0.39370078740157483" footer="0.51181102362204722"/>
  <pageSetup paperSize="9" scale="93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77"/>
  <sheetViews>
    <sheetView view="pageBreakPreview" topLeftCell="A73" zoomScale="60" workbookViewId="0">
      <selection activeCell="L8" sqref="L8"/>
    </sheetView>
  </sheetViews>
  <sheetFormatPr defaultRowHeight="13.5"/>
  <sheetData>
    <row r="1" spans="1:17" ht="24">
      <c r="A1" s="65" t="s">
        <v>49</v>
      </c>
      <c r="B1" s="67"/>
      <c r="C1" s="67"/>
      <c r="D1" s="67"/>
      <c r="E1" s="67"/>
      <c r="F1" s="67"/>
      <c r="G1" s="67"/>
      <c r="H1" s="67"/>
      <c r="I1" s="67"/>
      <c r="J1" s="67"/>
    </row>
    <row r="3" spans="1:17" s="64" customFormat="1" ht="24">
      <c r="A3" s="66" t="s">
        <v>159</v>
      </c>
      <c r="B3" s="69" t="s">
        <v>160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16" customFormat="1" ht="18.75">
      <c r="B4" s="67" t="s">
        <v>158</v>
      </c>
      <c r="C4" s="76"/>
      <c r="D4" s="76"/>
      <c r="E4" s="76"/>
      <c r="F4" s="76"/>
      <c r="G4" s="76"/>
      <c r="H4" s="76"/>
      <c r="I4" s="76"/>
      <c r="J4" s="76"/>
    </row>
    <row r="5" spans="1:17" ht="18.7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7" ht="18.75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7" ht="18.75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7" ht="18.75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7" ht="18.75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7" ht="18.7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7" ht="18.75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7" ht="18.75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7" ht="18.75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7" ht="18.7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7" ht="18.75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7" ht="18.75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7" ht="18.75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7" ht="18.75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7" ht="18.75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7" ht="18.75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7" ht="18.75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7" ht="18.75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7" s="64" customFormat="1" ht="24">
      <c r="A23" s="66" t="s">
        <v>9</v>
      </c>
      <c r="B23" s="69" t="s">
        <v>161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8.75">
      <c r="B24" s="67" t="s">
        <v>157</v>
      </c>
      <c r="C24" s="67"/>
      <c r="D24" s="67"/>
      <c r="E24" s="67"/>
      <c r="F24" s="67"/>
      <c r="G24" s="67"/>
      <c r="H24" s="67"/>
      <c r="I24" s="67"/>
      <c r="J24" s="67"/>
    </row>
    <row r="25" spans="1:17" ht="18.75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7" ht="18.75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7" ht="18.75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7" ht="18.75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7" ht="18.7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7" ht="18.75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7" ht="18.7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7" ht="18.7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8.7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8.7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8.7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8.75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8.75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8.75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8.7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8.7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8.7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8.75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8.75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8.75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18.75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18.75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18.75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18.75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2" ht="18.75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2" ht="18.75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2" ht="18.75">
      <c r="A51" s="67"/>
      <c r="B51" s="67"/>
      <c r="C51" s="67"/>
      <c r="D51" s="67"/>
      <c r="E51" s="67"/>
      <c r="F51" s="67"/>
      <c r="G51" s="67"/>
      <c r="H51" s="67"/>
      <c r="I51" s="67"/>
      <c r="J51" s="67"/>
    </row>
    <row r="52" spans="1:12" ht="18.75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2" ht="18.7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2" ht="18.7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2" ht="18.7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2" ht="18.75">
      <c r="A56" s="67"/>
      <c r="B56" s="67"/>
      <c r="C56" s="67"/>
      <c r="D56" s="67"/>
      <c r="E56" s="67"/>
      <c r="F56" s="67"/>
      <c r="G56" s="67"/>
      <c r="H56" s="67"/>
      <c r="I56" s="67"/>
      <c r="J56" s="67"/>
    </row>
    <row r="57" spans="1:12" ht="19.5">
      <c r="A57" s="67"/>
      <c r="B57" s="67"/>
      <c r="C57" s="67"/>
      <c r="D57" s="67"/>
      <c r="E57" s="67"/>
      <c r="F57" s="67"/>
      <c r="G57" s="67"/>
      <c r="H57" s="67"/>
      <c r="I57" s="67"/>
      <c r="J57" s="67"/>
    </row>
    <row r="58" spans="1:12" ht="18.75">
      <c r="B58" s="70" t="s">
        <v>153</v>
      </c>
      <c r="C58" s="77"/>
      <c r="D58" s="77"/>
      <c r="E58" s="77"/>
      <c r="F58" s="77"/>
      <c r="G58" s="77"/>
      <c r="H58" s="77"/>
      <c r="I58" s="77"/>
      <c r="J58" s="77"/>
      <c r="K58" s="82"/>
      <c r="L58" s="84"/>
    </row>
    <row r="59" spans="1:12" ht="18.75">
      <c r="B59" s="71" t="s">
        <v>113</v>
      </c>
      <c r="C59" s="78"/>
      <c r="D59" s="78"/>
      <c r="E59" s="79"/>
      <c r="F59" s="79"/>
      <c r="G59" s="79"/>
      <c r="H59" s="79"/>
      <c r="I59" s="79"/>
      <c r="J59" s="79"/>
      <c r="L59" s="85"/>
    </row>
    <row r="60" spans="1:12" ht="18.75">
      <c r="B60" s="72" t="s">
        <v>63</v>
      </c>
      <c r="C60" s="79"/>
      <c r="D60" s="79"/>
      <c r="E60" s="79"/>
      <c r="F60" s="79"/>
      <c r="G60" s="79"/>
      <c r="H60" s="79"/>
      <c r="I60" s="79"/>
      <c r="J60" s="79"/>
      <c r="L60" s="85"/>
    </row>
    <row r="61" spans="1:12" ht="18.75">
      <c r="B61" s="71" t="s">
        <v>78</v>
      </c>
      <c r="C61" s="78"/>
      <c r="D61" s="78"/>
      <c r="E61" s="79"/>
      <c r="F61" s="79"/>
      <c r="G61" s="79"/>
      <c r="H61" s="79"/>
      <c r="I61" s="79"/>
      <c r="J61" s="79"/>
      <c r="L61" s="85"/>
    </row>
    <row r="62" spans="1:12" ht="18.75">
      <c r="B62" s="72" t="s">
        <v>30</v>
      </c>
      <c r="C62" s="79"/>
      <c r="D62" s="79"/>
      <c r="E62" s="79"/>
      <c r="F62" s="79"/>
      <c r="G62" s="79"/>
      <c r="H62" s="79"/>
      <c r="I62" s="79"/>
      <c r="J62" s="79"/>
      <c r="L62" s="85"/>
    </row>
    <row r="63" spans="1:12" ht="18.75">
      <c r="B63" s="72" t="s">
        <v>118</v>
      </c>
      <c r="C63" s="79"/>
      <c r="D63" s="79"/>
      <c r="E63" s="79"/>
      <c r="F63" s="79"/>
      <c r="G63" s="79"/>
      <c r="H63" s="79"/>
      <c r="I63" s="79"/>
      <c r="J63" s="79"/>
      <c r="L63" s="85"/>
    </row>
    <row r="64" spans="1:12" ht="18.75">
      <c r="B64" s="72" t="s">
        <v>114</v>
      </c>
      <c r="C64" s="79"/>
      <c r="D64" s="79"/>
      <c r="E64" s="79"/>
      <c r="F64" s="79"/>
      <c r="G64" s="79"/>
      <c r="H64" s="79"/>
      <c r="I64" s="79"/>
      <c r="J64" s="79"/>
      <c r="L64" s="85"/>
    </row>
    <row r="65" spans="1:17" ht="18.75">
      <c r="B65" s="72" t="s">
        <v>115</v>
      </c>
      <c r="C65" s="79"/>
      <c r="D65" s="79"/>
      <c r="E65" s="79"/>
      <c r="F65" s="79"/>
      <c r="G65" s="79"/>
      <c r="H65" s="79"/>
      <c r="I65" s="79"/>
      <c r="J65" s="79"/>
      <c r="L65" s="85"/>
    </row>
    <row r="66" spans="1:17" ht="18.75">
      <c r="B66" s="72" t="s">
        <v>67</v>
      </c>
      <c r="C66" s="79"/>
      <c r="D66" s="79"/>
      <c r="E66" s="79"/>
      <c r="F66" s="79"/>
      <c r="G66" s="79"/>
      <c r="H66" s="79"/>
      <c r="I66" s="79"/>
      <c r="J66" s="79"/>
      <c r="L66" s="85"/>
    </row>
    <row r="67" spans="1:17" ht="18.75">
      <c r="B67" s="72"/>
      <c r="C67" s="67"/>
      <c r="D67" s="67"/>
      <c r="E67" s="67"/>
      <c r="F67" s="67"/>
      <c r="G67" s="67"/>
      <c r="H67" s="67"/>
      <c r="I67" s="67"/>
      <c r="J67" s="67"/>
      <c r="L67" s="85"/>
    </row>
    <row r="68" spans="1:17" ht="18.75">
      <c r="B68" s="72" t="s">
        <v>156</v>
      </c>
      <c r="C68" s="79"/>
      <c r="D68" s="79"/>
      <c r="E68" s="79"/>
      <c r="F68" s="79"/>
      <c r="G68" s="79"/>
      <c r="H68" s="79"/>
      <c r="I68" s="79"/>
      <c r="J68" s="79"/>
      <c r="L68" s="85"/>
    </row>
    <row r="69" spans="1:17" ht="18.75">
      <c r="B69" s="72" t="s">
        <v>116</v>
      </c>
      <c r="C69" s="79"/>
      <c r="D69" s="79"/>
      <c r="E69" s="79"/>
      <c r="F69" s="79"/>
      <c r="G69" s="79"/>
      <c r="H69" s="79"/>
      <c r="I69" s="79"/>
      <c r="J69" s="79"/>
      <c r="L69" s="85"/>
    </row>
    <row r="70" spans="1:17" ht="7.5" customHeight="1">
      <c r="A70" s="67"/>
      <c r="B70" s="72"/>
      <c r="C70" s="79"/>
      <c r="D70" s="79"/>
      <c r="E70" s="79"/>
      <c r="F70" s="79"/>
      <c r="G70" s="79"/>
      <c r="H70" s="79"/>
      <c r="I70" s="79"/>
      <c r="J70" s="79"/>
      <c r="L70" s="85"/>
    </row>
    <row r="71" spans="1:17" ht="18.75">
      <c r="B71" s="72" t="s">
        <v>83</v>
      </c>
      <c r="C71" s="79"/>
      <c r="D71" s="79"/>
      <c r="E71" s="79"/>
      <c r="F71" s="79"/>
      <c r="G71" s="79"/>
      <c r="H71" s="79"/>
      <c r="I71" s="79"/>
      <c r="J71" s="79"/>
      <c r="L71" s="85"/>
    </row>
    <row r="72" spans="1:17" ht="18.75">
      <c r="B72" s="73" t="s">
        <v>117</v>
      </c>
      <c r="C72" s="79"/>
      <c r="D72" s="79"/>
      <c r="E72" s="79"/>
      <c r="F72" s="79"/>
      <c r="G72" s="79"/>
      <c r="H72" s="79"/>
      <c r="I72" s="79"/>
      <c r="J72" s="79"/>
      <c r="L72" s="85"/>
    </row>
    <row r="73" spans="1:17" ht="14.25">
      <c r="B73" s="74"/>
      <c r="C73" s="80"/>
      <c r="D73" s="80"/>
      <c r="E73" s="80"/>
      <c r="F73" s="80"/>
      <c r="G73" s="80"/>
      <c r="H73" s="80"/>
      <c r="I73" s="80"/>
      <c r="J73" s="80"/>
      <c r="K73" s="80"/>
      <c r="L73" s="86"/>
    </row>
    <row r="75" spans="1:17" ht="24">
      <c r="A75" s="68" t="s">
        <v>162</v>
      </c>
      <c r="B75" s="75" t="s">
        <v>163</v>
      </c>
      <c r="C75" s="81"/>
      <c r="D75" s="81"/>
      <c r="E75" s="81"/>
      <c r="F75" s="81"/>
      <c r="G75" s="81"/>
      <c r="H75" s="81"/>
      <c r="I75" s="81"/>
      <c r="J75" s="81"/>
      <c r="K75" s="83"/>
      <c r="L75" s="83"/>
      <c r="M75" s="83"/>
      <c r="N75" s="83"/>
      <c r="O75" s="83"/>
      <c r="P75" s="83"/>
      <c r="Q75" s="83"/>
    </row>
    <row r="76" spans="1:17" ht="24.75" customHeight="1">
      <c r="B76" s="67" t="s">
        <v>33</v>
      </c>
      <c r="C76" s="67"/>
      <c r="D76" s="67"/>
      <c r="E76" s="67"/>
      <c r="F76" s="67"/>
      <c r="G76" s="67"/>
      <c r="H76" s="67"/>
      <c r="I76" s="67"/>
      <c r="J76" s="67"/>
    </row>
    <row r="77" spans="1:17" ht="23.25" customHeight="1">
      <c r="B77" s="67" t="s">
        <v>119</v>
      </c>
    </row>
  </sheetData>
  <phoneticPr fontId="2" type="Hiragana"/>
  <hyperlinks>
    <hyperlink ref="B72" r:id="rId1"/>
  </hyperlinks>
  <pageMargins left="0.7" right="0.7" top="0.75" bottom="0.75" header="0.3" footer="0.3"/>
  <pageSetup paperSize="9" scale="55" fitToWidth="1" fitToHeight="1" orientation="portrait" usePrinterDefaults="1" r:id="rId2"/>
  <rowBreaks count="1" manualBreakCount="1">
    <brk id="73" max="1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91"/>
  <sheetViews>
    <sheetView view="pageBreakPreview" topLeftCell="A64" zoomScale="70" zoomScaleSheetLayoutView="70" workbookViewId="0">
      <selection activeCell="G59" sqref="G59"/>
    </sheetView>
  </sheetViews>
  <sheetFormatPr defaultRowHeight="18.75"/>
  <cols>
    <col min="1" max="1" width="5.125" style="87" customWidth="1"/>
    <col min="2" max="2" width="21.25" style="87" customWidth="1"/>
    <col min="3" max="3" width="14.375" style="87" customWidth="1"/>
    <col min="4" max="4" width="21.25" style="87" customWidth="1"/>
    <col min="5" max="5" width="9.75" style="87" bestFit="1" customWidth="1"/>
    <col min="6" max="6" width="17.375" style="87" customWidth="1"/>
    <col min="7" max="7" width="15.75" style="87" bestFit="1" customWidth="1"/>
    <col min="8" max="16384" width="9" style="87" customWidth="1"/>
  </cols>
  <sheetData>
    <row r="1" spans="1:7" ht="30" customHeight="1">
      <c r="A1" s="89" t="s">
        <v>136</v>
      </c>
      <c r="B1" s="90" t="s">
        <v>137</v>
      </c>
      <c r="C1" s="109"/>
      <c r="D1" s="109"/>
      <c r="E1" s="109"/>
      <c r="F1" s="109"/>
      <c r="G1" s="109"/>
    </row>
    <row r="2" spans="1:7" ht="7.5" customHeight="1"/>
    <row r="3" spans="1:7" ht="22.5" customHeight="1">
      <c r="B3" s="91" t="s">
        <v>20</v>
      </c>
      <c r="C3" s="91"/>
      <c r="D3" s="91" t="s">
        <v>51</v>
      </c>
      <c r="E3" s="91"/>
      <c r="F3" s="91"/>
    </row>
    <row r="4" spans="1:7" ht="22.5" customHeight="1">
      <c r="B4" s="92" t="s">
        <v>31</v>
      </c>
      <c r="C4" s="92"/>
      <c r="D4" s="117" t="s">
        <v>58</v>
      </c>
      <c r="E4" s="117"/>
      <c r="F4" s="117"/>
    </row>
    <row r="5" spans="1:7" ht="22.5" customHeight="1">
      <c r="B5" s="92" t="s">
        <v>69</v>
      </c>
      <c r="C5" s="92"/>
      <c r="D5" s="117" t="s">
        <v>164</v>
      </c>
      <c r="E5" s="117"/>
      <c r="F5" s="117"/>
    </row>
    <row r="6" spans="1:7" ht="22.5" customHeight="1">
      <c r="B6" s="92" t="s">
        <v>32</v>
      </c>
      <c r="C6" s="92"/>
      <c r="D6" s="117" t="s">
        <v>70</v>
      </c>
      <c r="E6" s="117"/>
      <c r="F6" s="117"/>
    </row>
    <row r="7" spans="1:7" ht="22.5" customHeight="1">
      <c r="B7" s="92" t="s">
        <v>21</v>
      </c>
      <c r="C7" s="92"/>
      <c r="D7" s="117" t="s">
        <v>8</v>
      </c>
      <c r="E7" s="117"/>
      <c r="F7" s="117"/>
    </row>
    <row r="8" spans="1:7" ht="22.5" customHeight="1">
      <c r="B8" s="92" t="s">
        <v>16</v>
      </c>
      <c r="C8" s="92"/>
      <c r="D8" s="117" t="s">
        <v>71</v>
      </c>
      <c r="E8" s="117"/>
      <c r="F8" s="117"/>
    </row>
    <row r="9" spans="1:7" ht="22.5" customHeight="1">
      <c r="B9" s="92" t="s">
        <v>38</v>
      </c>
      <c r="C9" s="92"/>
      <c r="D9" s="117" t="s">
        <v>60</v>
      </c>
      <c r="E9" s="117"/>
      <c r="F9" s="117"/>
    </row>
    <row r="10" spans="1:7" ht="22.5" customHeight="1">
      <c r="B10" s="92" t="s">
        <v>17</v>
      </c>
      <c r="C10" s="92"/>
      <c r="D10" s="118" t="s">
        <v>165</v>
      </c>
      <c r="E10" s="124" t="s">
        <v>72</v>
      </c>
      <c r="F10" s="124"/>
    </row>
    <row r="11" spans="1:7" ht="22.5" customHeight="1">
      <c r="B11" s="92" t="s">
        <v>2</v>
      </c>
      <c r="C11" s="92"/>
      <c r="D11" s="118"/>
      <c r="E11" s="124" t="s">
        <v>73</v>
      </c>
      <c r="F11" s="124"/>
    </row>
    <row r="12" spans="1:7" ht="22.5" customHeight="1">
      <c r="B12" s="92" t="s">
        <v>59</v>
      </c>
      <c r="C12" s="92"/>
      <c r="D12" s="118"/>
      <c r="E12" s="124" t="s">
        <v>74</v>
      </c>
      <c r="F12" s="124"/>
    </row>
    <row r="13" spans="1:7" ht="22.5" customHeight="1">
      <c r="B13" s="92" t="s">
        <v>77</v>
      </c>
      <c r="C13" s="92"/>
      <c r="D13" s="117" t="s">
        <v>124</v>
      </c>
      <c r="E13" s="117"/>
      <c r="F13" s="117"/>
    </row>
    <row r="14" spans="1:7" ht="22.5" customHeight="1">
      <c r="B14" s="93" t="s">
        <v>79</v>
      </c>
      <c r="C14" s="110"/>
      <c r="D14" s="117" t="s">
        <v>166</v>
      </c>
      <c r="E14" s="117"/>
      <c r="F14" s="117"/>
    </row>
    <row r="15" spans="1:7" ht="7.5" customHeight="1">
      <c r="B15" s="94"/>
      <c r="C15" s="94"/>
      <c r="D15" s="119"/>
      <c r="E15" s="119"/>
      <c r="F15" s="119"/>
    </row>
    <row r="16" spans="1:7" ht="22.5" customHeight="1">
      <c r="B16" s="16" t="s">
        <v>140</v>
      </c>
    </row>
    <row r="17" spans="1:16384" ht="22.5" customHeight="1">
      <c r="B17" s="95" t="s">
        <v>112</v>
      </c>
    </row>
    <row r="18" spans="1:16384" s="87" customFormat="1" ht="22.5" customHeight="1">
      <c r="B18" s="87" t="s">
        <v>75</v>
      </c>
    </row>
    <row r="19" spans="1:16384" s="87" customFormat="1" ht="7.5" customHeight="1"/>
    <row r="20" spans="1:16384" ht="30" customHeight="1">
      <c r="A20" s="89" t="s">
        <v>138</v>
      </c>
      <c r="B20" s="90" t="s">
        <v>139</v>
      </c>
      <c r="C20" s="109"/>
      <c r="D20" s="109"/>
      <c r="E20" s="109"/>
      <c r="F20" s="109"/>
      <c r="G20" s="109"/>
    </row>
    <row r="21" spans="1:16384">
      <c r="B21" s="96" t="s">
        <v>167</v>
      </c>
      <c r="C21" s="111"/>
      <c r="D21" s="111"/>
      <c r="E21" s="111"/>
      <c r="F21" s="111"/>
      <c r="G21" s="111"/>
    </row>
    <row r="22" spans="1:16384">
      <c r="B22" s="96" t="s">
        <v>133</v>
      </c>
      <c r="C22" s="111"/>
      <c r="D22" s="111"/>
      <c r="E22" s="111"/>
      <c r="F22" s="111"/>
      <c r="G22" s="111"/>
    </row>
    <row r="23" spans="1:16384" ht="7.5" customHeight="1"/>
    <row r="24" spans="1:16384">
      <c r="B24" s="97" t="s">
        <v>169</v>
      </c>
    </row>
    <row r="25" spans="1:16384" s="88" customFormat="1" ht="22.5" customHeight="1">
      <c r="A25" s="88"/>
      <c r="B25" s="91" t="s">
        <v>15</v>
      </c>
      <c r="C25" s="112" t="s">
        <v>52</v>
      </c>
      <c r="D25" s="120"/>
      <c r="E25" s="91" t="s">
        <v>11</v>
      </c>
      <c r="F25" s="91" t="s">
        <v>37</v>
      </c>
      <c r="G25" s="88"/>
      <c r="H25" s="88"/>
      <c r="XFD25" s="87"/>
    </row>
    <row r="26" spans="1:16384" ht="45" customHeight="1">
      <c r="B26" s="98" t="s">
        <v>56</v>
      </c>
      <c r="C26" s="113" t="s">
        <v>80</v>
      </c>
      <c r="D26" s="113"/>
      <c r="E26" s="113"/>
      <c r="F26" s="113"/>
    </row>
    <row r="27" spans="1:16384" ht="22.5" customHeight="1">
      <c r="B27" s="99"/>
      <c r="C27" s="114" t="s">
        <v>81</v>
      </c>
      <c r="D27" s="121"/>
      <c r="E27" s="125">
        <v>1</v>
      </c>
      <c r="F27" s="92" t="s">
        <v>82</v>
      </c>
    </row>
    <row r="28" spans="1:16384" ht="22.5" customHeight="1">
      <c r="B28" s="99"/>
      <c r="C28" s="114" t="s">
        <v>57</v>
      </c>
      <c r="D28" s="121"/>
      <c r="E28" s="125">
        <v>0.75</v>
      </c>
      <c r="F28" s="92" t="s">
        <v>84</v>
      </c>
    </row>
    <row r="29" spans="1:16384" ht="22.5" customHeight="1">
      <c r="B29" s="99"/>
      <c r="C29" s="114" t="s">
        <v>55</v>
      </c>
      <c r="D29" s="121"/>
      <c r="E29" s="125">
        <v>0.85</v>
      </c>
      <c r="F29" s="92" t="s">
        <v>54</v>
      </c>
    </row>
    <row r="30" spans="1:16384" ht="22.5" customHeight="1">
      <c r="B30" s="99"/>
      <c r="C30" s="114" t="s">
        <v>86</v>
      </c>
      <c r="D30" s="121"/>
      <c r="E30" s="125">
        <v>0.95</v>
      </c>
      <c r="F30" s="92" t="s">
        <v>87</v>
      </c>
    </row>
    <row r="31" spans="1:16384" ht="22.5" customHeight="1">
      <c r="B31" s="100"/>
      <c r="C31" s="114" t="s">
        <v>43</v>
      </c>
      <c r="D31" s="121"/>
      <c r="E31" s="125">
        <v>1</v>
      </c>
      <c r="F31" s="127" t="s">
        <v>88</v>
      </c>
      <c r="H31" s="88"/>
    </row>
    <row r="32" spans="1:16384" ht="45" customHeight="1">
      <c r="B32" s="98" t="s">
        <v>76</v>
      </c>
      <c r="C32" s="115" t="s">
        <v>89</v>
      </c>
      <c r="D32" s="122"/>
      <c r="E32" s="122"/>
      <c r="F32" s="128"/>
    </row>
    <row r="33" spans="2:7" ht="22.5" customHeight="1">
      <c r="B33" s="99"/>
      <c r="C33" s="114" t="s">
        <v>91</v>
      </c>
      <c r="D33" s="121"/>
      <c r="E33" s="125">
        <v>1</v>
      </c>
      <c r="F33" s="92" t="s">
        <v>92</v>
      </c>
    </row>
    <row r="34" spans="2:7" ht="22.5" customHeight="1">
      <c r="B34" s="99"/>
      <c r="C34" s="114" t="s">
        <v>47</v>
      </c>
      <c r="D34" s="121"/>
      <c r="E34" s="125">
        <v>0.75</v>
      </c>
      <c r="F34" s="92" t="s">
        <v>84</v>
      </c>
    </row>
    <row r="35" spans="2:7" ht="22.5" customHeight="1">
      <c r="B35" s="99"/>
      <c r="C35" s="114" t="s">
        <v>55</v>
      </c>
      <c r="D35" s="121"/>
      <c r="E35" s="125">
        <v>0.85</v>
      </c>
      <c r="F35" s="92" t="s">
        <v>54</v>
      </c>
    </row>
    <row r="36" spans="2:7" ht="22.5" customHeight="1">
      <c r="B36" s="99"/>
      <c r="C36" s="114" t="s">
        <v>86</v>
      </c>
      <c r="D36" s="121"/>
      <c r="E36" s="125">
        <v>0.95</v>
      </c>
      <c r="F36" s="92" t="s">
        <v>87</v>
      </c>
    </row>
    <row r="37" spans="2:7" ht="22.5" customHeight="1">
      <c r="B37" s="100"/>
      <c r="C37" s="114" t="s">
        <v>43</v>
      </c>
      <c r="D37" s="121"/>
      <c r="E37" s="125">
        <v>1</v>
      </c>
      <c r="F37" s="127" t="s">
        <v>88</v>
      </c>
    </row>
    <row r="38" spans="2:7">
      <c r="B38" s="101" t="s">
        <v>168</v>
      </c>
      <c r="C38" s="116"/>
      <c r="D38" s="116"/>
      <c r="E38" s="126"/>
      <c r="F38" s="129"/>
    </row>
    <row r="39" spans="2:7" ht="7.5" customHeight="1"/>
    <row r="40" spans="2:7">
      <c r="B40" s="102" t="s">
        <v>90</v>
      </c>
      <c r="C40" s="102"/>
      <c r="D40" s="102"/>
      <c r="E40" s="102"/>
      <c r="F40" s="102"/>
      <c r="G40" s="102"/>
    </row>
    <row r="41" spans="2:7" ht="22.5" customHeight="1">
      <c r="B41" s="91" t="s">
        <v>15</v>
      </c>
      <c r="C41" s="112" t="s">
        <v>52</v>
      </c>
      <c r="D41" s="120"/>
      <c r="E41" s="91" t="s">
        <v>11</v>
      </c>
      <c r="F41" s="91" t="s">
        <v>37</v>
      </c>
    </row>
    <row r="42" spans="2:7" ht="45" customHeight="1">
      <c r="B42" s="98" t="s">
        <v>85</v>
      </c>
      <c r="C42" s="113" t="s">
        <v>93</v>
      </c>
      <c r="D42" s="113"/>
      <c r="E42" s="113"/>
      <c r="F42" s="113"/>
    </row>
    <row r="43" spans="2:7" ht="22.5" customHeight="1">
      <c r="B43" s="99"/>
      <c r="C43" s="114" t="s">
        <v>94</v>
      </c>
      <c r="D43" s="121"/>
      <c r="E43" s="125">
        <v>1</v>
      </c>
      <c r="F43" s="92" t="s">
        <v>95</v>
      </c>
    </row>
    <row r="44" spans="2:7" ht="22.5" customHeight="1">
      <c r="B44" s="99"/>
      <c r="C44" s="114" t="s">
        <v>57</v>
      </c>
      <c r="D44" s="121"/>
      <c r="E44" s="125">
        <v>0.75</v>
      </c>
      <c r="F44" s="92" t="s">
        <v>96</v>
      </c>
    </row>
    <row r="45" spans="2:7" ht="22.5" customHeight="1">
      <c r="B45" s="99"/>
      <c r="C45" s="114" t="s">
        <v>55</v>
      </c>
      <c r="D45" s="121"/>
      <c r="E45" s="125">
        <v>0.85</v>
      </c>
      <c r="F45" s="92" t="s">
        <v>97</v>
      </c>
    </row>
    <row r="46" spans="2:7" ht="22.5" customHeight="1">
      <c r="B46" s="99"/>
      <c r="C46" s="114" t="s">
        <v>86</v>
      </c>
      <c r="D46" s="121"/>
      <c r="E46" s="125">
        <v>0.95</v>
      </c>
      <c r="F46" s="92" t="s">
        <v>65</v>
      </c>
    </row>
    <row r="47" spans="2:7" ht="22.5" customHeight="1">
      <c r="B47" s="100"/>
      <c r="C47" s="114" t="s">
        <v>43</v>
      </c>
      <c r="D47" s="121"/>
      <c r="E47" s="125">
        <v>1</v>
      </c>
      <c r="F47" s="127" t="s">
        <v>98</v>
      </c>
    </row>
    <row r="48" spans="2:7" ht="45" customHeight="1">
      <c r="B48" s="98" t="s">
        <v>170</v>
      </c>
      <c r="C48" s="115" t="s">
        <v>99</v>
      </c>
      <c r="D48" s="122"/>
      <c r="E48" s="122"/>
      <c r="F48" s="128"/>
    </row>
    <row r="49" spans="2:6" ht="22.5" customHeight="1">
      <c r="B49" s="99"/>
      <c r="C49" s="114" t="s">
        <v>100</v>
      </c>
      <c r="D49" s="121"/>
      <c r="E49" s="125">
        <v>1</v>
      </c>
      <c r="F49" s="92" t="s">
        <v>101</v>
      </c>
    </row>
    <row r="50" spans="2:6" ht="22.5" customHeight="1">
      <c r="B50" s="99"/>
      <c r="C50" s="114" t="s">
        <v>47</v>
      </c>
      <c r="D50" s="121"/>
      <c r="E50" s="125">
        <v>0.75</v>
      </c>
      <c r="F50" s="92" t="s">
        <v>96</v>
      </c>
    </row>
    <row r="51" spans="2:6" ht="22.5" customHeight="1">
      <c r="B51" s="99"/>
      <c r="C51" s="114" t="s">
        <v>55</v>
      </c>
      <c r="D51" s="121"/>
      <c r="E51" s="125">
        <v>0.85</v>
      </c>
      <c r="F51" s="92" t="s">
        <v>97</v>
      </c>
    </row>
    <row r="52" spans="2:6" ht="22.5" customHeight="1">
      <c r="B52" s="99"/>
      <c r="C52" s="114" t="s">
        <v>86</v>
      </c>
      <c r="D52" s="121"/>
      <c r="E52" s="125">
        <v>0.95</v>
      </c>
      <c r="F52" s="92" t="s">
        <v>65</v>
      </c>
    </row>
    <row r="53" spans="2:6" ht="22.5" customHeight="1">
      <c r="B53" s="100"/>
      <c r="C53" s="114" t="s">
        <v>43</v>
      </c>
      <c r="D53" s="121"/>
      <c r="E53" s="125">
        <v>1</v>
      </c>
      <c r="F53" s="127" t="s">
        <v>98</v>
      </c>
    </row>
    <row r="54" spans="2:6">
      <c r="B54" s="101" t="s">
        <v>168</v>
      </c>
      <c r="C54" s="116"/>
      <c r="D54" s="116"/>
      <c r="E54" s="126"/>
      <c r="F54" s="129"/>
    </row>
    <row r="55" spans="2:6" ht="7.5" customHeight="1"/>
    <row r="56" spans="2:6">
      <c r="B56" s="97" t="s">
        <v>171</v>
      </c>
    </row>
    <row r="57" spans="2:6">
      <c r="B57" s="91" t="s">
        <v>15</v>
      </c>
      <c r="C57" s="112" t="s">
        <v>52</v>
      </c>
      <c r="D57" s="120"/>
      <c r="E57" s="91" t="s">
        <v>11</v>
      </c>
      <c r="F57" s="91" t="s">
        <v>37</v>
      </c>
    </row>
    <row r="58" spans="2:6" ht="45" customHeight="1">
      <c r="B58" s="98" t="s">
        <v>85</v>
      </c>
      <c r="C58" s="113" t="s">
        <v>102</v>
      </c>
      <c r="D58" s="113"/>
      <c r="E58" s="113"/>
      <c r="F58" s="113"/>
    </row>
    <row r="59" spans="2:6" ht="22.5" customHeight="1">
      <c r="B59" s="99"/>
      <c r="C59" s="114" t="s">
        <v>103</v>
      </c>
      <c r="D59" s="121"/>
      <c r="E59" s="125">
        <v>1</v>
      </c>
      <c r="F59" s="92" t="s">
        <v>104</v>
      </c>
    </row>
    <row r="60" spans="2:6" ht="22.5" customHeight="1">
      <c r="B60" s="99"/>
      <c r="C60" s="114" t="s">
        <v>57</v>
      </c>
      <c r="D60" s="121"/>
      <c r="E60" s="125">
        <v>0.75</v>
      </c>
      <c r="F60" s="92" t="s">
        <v>105</v>
      </c>
    </row>
    <row r="61" spans="2:6" ht="22.5" customHeight="1">
      <c r="B61" s="99"/>
      <c r="C61" s="114" t="s">
        <v>55</v>
      </c>
      <c r="D61" s="121"/>
      <c r="E61" s="125">
        <v>0.85</v>
      </c>
      <c r="F61" s="92" t="s">
        <v>106</v>
      </c>
    </row>
    <row r="62" spans="2:6" ht="22.5" customHeight="1">
      <c r="B62" s="99"/>
      <c r="C62" s="114" t="s">
        <v>86</v>
      </c>
      <c r="D62" s="121"/>
      <c r="E62" s="125">
        <v>0.95</v>
      </c>
      <c r="F62" s="92" t="s">
        <v>107</v>
      </c>
    </row>
    <row r="63" spans="2:6" ht="22.5" customHeight="1">
      <c r="B63" s="100"/>
      <c r="C63" s="114" t="s">
        <v>43</v>
      </c>
      <c r="D63" s="121"/>
      <c r="E63" s="125">
        <v>1</v>
      </c>
      <c r="F63" s="127" t="s">
        <v>7</v>
      </c>
    </row>
    <row r="64" spans="2:6" ht="45" customHeight="1">
      <c r="B64" s="98" t="s">
        <v>170</v>
      </c>
      <c r="C64" s="115" t="s">
        <v>108</v>
      </c>
      <c r="D64" s="122"/>
      <c r="E64" s="122"/>
      <c r="F64" s="128"/>
    </row>
    <row r="65" spans="1:7" ht="22.5" customHeight="1">
      <c r="B65" s="99"/>
      <c r="C65" s="114" t="s">
        <v>109</v>
      </c>
      <c r="D65" s="121"/>
      <c r="E65" s="125">
        <v>1</v>
      </c>
      <c r="F65" s="92" t="s">
        <v>19</v>
      </c>
    </row>
    <row r="66" spans="1:7" ht="22.5" customHeight="1">
      <c r="B66" s="99"/>
      <c r="C66" s="114" t="s">
        <v>47</v>
      </c>
      <c r="D66" s="121"/>
      <c r="E66" s="125">
        <v>0.75</v>
      </c>
      <c r="F66" s="92" t="s">
        <v>105</v>
      </c>
    </row>
    <row r="67" spans="1:7" ht="22.5" customHeight="1">
      <c r="B67" s="99"/>
      <c r="C67" s="114" t="s">
        <v>55</v>
      </c>
      <c r="D67" s="121"/>
      <c r="E67" s="125">
        <v>0.85</v>
      </c>
      <c r="F67" s="92" t="s">
        <v>106</v>
      </c>
    </row>
    <row r="68" spans="1:7" ht="22.5" customHeight="1">
      <c r="B68" s="99"/>
      <c r="C68" s="114" t="s">
        <v>86</v>
      </c>
      <c r="D68" s="121"/>
      <c r="E68" s="125">
        <v>0.95</v>
      </c>
      <c r="F68" s="92" t="s">
        <v>107</v>
      </c>
    </row>
    <row r="69" spans="1:7" ht="22.5" customHeight="1">
      <c r="B69" s="100"/>
      <c r="C69" s="114" t="s">
        <v>43</v>
      </c>
      <c r="D69" s="121"/>
      <c r="E69" s="125">
        <v>1</v>
      </c>
      <c r="F69" s="127" t="s">
        <v>7</v>
      </c>
    </row>
    <row r="70" spans="1:7">
      <c r="B70" s="101" t="s">
        <v>168</v>
      </c>
      <c r="C70" s="116"/>
      <c r="D70" s="116"/>
      <c r="E70" s="126"/>
      <c r="F70" s="129"/>
    </row>
    <row r="71" spans="1:7" ht="7.5" customHeight="1"/>
    <row r="72" spans="1:7">
      <c r="B72" s="16" t="s">
        <v>141</v>
      </c>
    </row>
    <row r="73" spans="1:7">
      <c r="B73" s="95" t="s">
        <v>110</v>
      </c>
    </row>
    <row r="74" spans="1:7" ht="7.5" customHeight="1"/>
    <row r="75" spans="1:7" ht="30" customHeight="1">
      <c r="A75" s="89" t="s">
        <v>147</v>
      </c>
      <c r="B75" s="90" t="s">
        <v>142</v>
      </c>
      <c r="C75" s="109"/>
      <c r="D75" s="109"/>
      <c r="E75" s="109"/>
      <c r="F75" s="109"/>
      <c r="G75" s="109"/>
    </row>
    <row r="76" spans="1:7" s="87" customFormat="1" ht="90" customHeight="1">
      <c r="B76" s="103" t="s">
        <v>148</v>
      </c>
      <c r="C76" s="103"/>
      <c r="D76" s="103"/>
      <c r="E76" s="103"/>
      <c r="F76" s="103"/>
    </row>
    <row r="77" spans="1:7" s="87" customFormat="1" ht="7.5" customHeight="1">
      <c r="B77" s="103"/>
      <c r="C77" s="103"/>
      <c r="D77" s="103"/>
      <c r="E77" s="103"/>
      <c r="F77" s="103"/>
    </row>
    <row r="78" spans="1:7" s="87" customFormat="1" ht="22.5" customHeight="1">
      <c r="B78" s="104" t="s">
        <v>144</v>
      </c>
      <c r="C78" s="103"/>
      <c r="D78" s="103"/>
      <c r="E78" s="103"/>
      <c r="F78" s="103"/>
    </row>
    <row r="79" spans="1:7" s="87" customFormat="1" ht="22.5" customHeight="1">
      <c r="B79" s="105" t="s">
        <v>64</v>
      </c>
      <c r="C79" s="103"/>
      <c r="D79" s="103"/>
      <c r="E79" s="103"/>
      <c r="F79" s="103"/>
    </row>
    <row r="80" spans="1:7" s="87" customFormat="1" ht="7.5" customHeight="1"/>
    <row r="81" spans="2:4" s="87" customFormat="1" ht="22.5" customHeight="1">
      <c r="B81" s="87" t="s">
        <v>145</v>
      </c>
    </row>
    <row r="82" spans="2:4" s="87" customFormat="1" ht="22.5" customHeight="1">
      <c r="B82" s="106" t="s">
        <v>146</v>
      </c>
    </row>
    <row r="83" spans="2:4" s="87" customFormat="1" ht="22.5" customHeight="1">
      <c r="B83" s="87" t="s">
        <v>143</v>
      </c>
    </row>
    <row r="84" spans="2:4" ht="7.5" customHeight="1"/>
    <row r="85" spans="2:4" ht="22.5" customHeight="1">
      <c r="B85" s="108" t="s">
        <v>152</v>
      </c>
      <c r="C85" s="108"/>
      <c r="D85" s="108"/>
    </row>
    <row r="86" spans="2:4" ht="22.5" customHeight="1">
      <c r="B86" s="108" t="s">
        <v>149</v>
      </c>
      <c r="C86" s="108"/>
      <c r="D86" s="108"/>
    </row>
    <row r="87" spans="2:4" ht="22.5" customHeight="1">
      <c r="B87" s="107"/>
      <c r="C87" s="108" t="s">
        <v>10</v>
      </c>
      <c r="D87" s="123" t="s">
        <v>151</v>
      </c>
    </row>
    <row r="88" spans="2:4" ht="22.5" customHeight="1">
      <c r="B88" s="108" t="s">
        <v>111</v>
      </c>
      <c r="C88" s="108"/>
      <c r="D88" s="108"/>
    </row>
    <row r="89" spans="2:4" ht="22.5" customHeight="1">
      <c r="B89" s="107"/>
      <c r="C89" s="108" t="s">
        <v>10</v>
      </c>
      <c r="D89" s="123" t="s">
        <v>151</v>
      </c>
    </row>
    <row r="90" spans="2:4">
      <c r="B90" s="108" t="s">
        <v>150</v>
      </c>
      <c r="C90" s="108"/>
      <c r="D90" s="108"/>
    </row>
    <row r="91" spans="2:4" ht="22.5" customHeight="1">
      <c r="B91" s="107"/>
      <c r="C91" s="108" t="s">
        <v>10</v>
      </c>
      <c r="D91" s="108"/>
    </row>
  </sheetData>
  <mergeCells count="72"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E10:F10"/>
    <mergeCell ref="B11:C11"/>
    <mergeCell ref="E11:F11"/>
    <mergeCell ref="B12:C12"/>
    <mergeCell ref="E12:F12"/>
    <mergeCell ref="B13:C13"/>
    <mergeCell ref="D13:F13"/>
    <mergeCell ref="B14:C14"/>
    <mergeCell ref="D14:F14"/>
    <mergeCell ref="C25:D25"/>
    <mergeCell ref="C26:F26"/>
    <mergeCell ref="C27:D27"/>
    <mergeCell ref="C28:D28"/>
    <mergeCell ref="C29:D29"/>
    <mergeCell ref="C30:D30"/>
    <mergeCell ref="C31:D31"/>
    <mergeCell ref="C32:F32"/>
    <mergeCell ref="C33:D33"/>
    <mergeCell ref="C34:D34"/>
    <mergeCell ref="C35:D35"/>
    <mergeCell ref="C36:D36"/>
    <mergeCell ref="C37:D37"/>
    <mergeCell ref="B40:G40"/>
    <mergeCell ref="C41:D41"/>
    <mergeCell ref="C42:F42"/>
    <mergeCell ref="C43:D43"/>
    <mergeCell ref="C44:D44"/>
    <mergeCell ref="C45:D45"/>
    <mergeCell ref="C46:D46"/>
    <mergeCell ref="C47:D47"/>
    <mergeCell ref="C48:F48"/>
    <mergeCell ref="C49:D49"/>
    <mergeCell ref="C50:D50"/>
    <mergeCell ref="C51:D51"/>
    <mergeCell ref="C52:D52"/>
    <mergeCell ref="C53:D53"/>
    <mergeCell ref="C57:D57"/>
    <mergeCell ref="C58:F58"/>
    <mergeCell ref="C59:D59"/>
    <mergeCell ref="C60:D60"/>
    <mergeCell ref="C61:D61"/>
    <mergeCell ref="C62:D62"/>
    <mergeCell ref="C63:D63"/>
    <mergeCell ref="C64:F64"/>
    <mergeCell ref="C65:D65"/>
    <mergeCell ref="C66:D66"/>
    <mergeCell ref="C67:D67"/>
    <mergeCell ref="C68:D68"/>
    <mergeCell ref="C69:D69"/>
    <mergeCell ref="B76:F76"/>
    <mergeCell ref="D10:D12"/>
    <mergeCell ref="B26:B31"/>
    <mergeCell ref="B32:B37"/>
    <mergeCell ref="B42:B47"/>
    <mergeCell ref="B48:B53"/>
    <mergeCell ref="B58:B63"/>
    <mergeCell ref="B64:B69"/>
  </mergeCells>
  <phoneticPr fontId="2" type="Hiragana"/>
  <hyperlinks>
    <hyperlink ref="B73" r:id="rId1"/>
    <hyperlink ref="B17" r:id="rId2"/>
  </hyperlinks>
  <pageMargins left="0.78740157480314943" right="0.78740157480314943" top="0.98425196850393681" bottom="0.98425196850393681" header="0.51181102362204722" footer="0.51181102362204722"/>
  <pageSetup paperSize="9" scale="83" fitToWidth="1" fitToHeight="0" orientation="portrait" usePrinterDefaults="1" r:id="rId3"/>
  <rowBreaks count="2" manualBreakCount="2">
    <brk id="39" max="6" man="1"/>
    <brk id="74" max="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 xml:space="preserve">国保税額試算 </vt:lpstr>
      <vt:lpstr>所得金額について</vt:lpstr>
      <vt:lpstr>給与所得、年金等の雑所得の算出方法</vt:lpstr>
    </vt:vector>
  </TitlesOfParts>
  <Company>長久手市役所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nexs</dc:creator>
  <cp:lastModifiedBy>福田 菜摘</cp:lastModifiedBy>
  <cp:lastPrinted>2022-04-19T06:14:37Z</cp:lastPrinted>
  <dcterms:created xsi:type="dcterms:W3CDTF">2015-03-09T05:43:52Z</dcterms:created>
  <dcterms:modified xsi:type="dcterms:W3CDTF">2024-04-04T01:14:08Z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4" baseType="lpwstr">
      <vt:lpwstr>1.4.7.0</vt:lpwstr>
      <vt:lpwstr>1.4.9.0</vt:lpwstr>
      <vt:lpwstr>2.0.5.0</vt:lpwstr>
      <vt:lpwstr>2.1.1.0</vt:lpwstr>
      <vt:lpwstr>2.1.10.0</vt:lpwstr>
      <vt:lpwstr>2.1.11.0</vt:lpwstr>
      <vt:lpwstr>2.1.12.0</vt:lpwstr>
      <vt:lpwstr>2.1.13.0</vt:lpwstr>
      <vt:lpwstr>2.1.3.0</vt:lpwstr>
      <vt:lpwstr>2.1.7.0</vt:lpwstr>
      <vt:lpwstr>2.1.9.0</vt:lpwstr>
      <vt:lpwstr>3.1.10.0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2024-04-04T01:14:08Z</vt:filetime>
  </property>
</Properties>
</file>