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30" yWindow="0" windowWidth="9615" windowHeight="8010"/>
  </bookViews>
  <sheets>
    <sheet name="国保税額試算 " sheetId="8" r:id="rId1"/>
    <sheet name="所得金額について" sheetId="1" r:id="rId2"/>
    <sheet name="給与所得、年金等の雑所得の算出方法" sheetId="3" r:id="rId3"/>
    <sheet name="Sheet1" sheetId="9" r:id="rId4"/>
  </sheets>
  <definedNames>
    <definedName name="_xlnm.Print_Area" localSheetId="1">所得金額について!$A$1:$P$104</definedName>
    <definedName name="_xlnm.Print_Area" localSheetId="0">'国保税額試算 '!$B$1:$K$47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<sst xmlns="http://schemas.openxmlformats.org/spreadsheetml/2006/main" xmlns:r="http://schemas.openxmlformats.org/officeDocument/2006/relationships" count="170" uniqueCount="170">
  <si>
    <t>(年間の保険税です）</t>
    <rPh sb="1" eb="3">
      <t>ねんかん</t>
    </rPh>
    <rPh sb="4" eb="7">
      <t>ほけんぜい</t>
    </rPh>
    <phoneticPr fontId="2" type="Hiragana"/>
  </si>
  <si>
    <t>医療分</t>
    <rPh sb="0" eb="2">
      <t>いりょう</t>
    </rPh>
    <rPh sb="2" eb="3">
      <t>ぶん</t>
    </rPh>
    <phoneticPr fontId="2" type="Hiragana"/>
  </si>
  <si>
    <t>1,800,000円～　3,599,999円</t>
    <rPh sb="9" eb="10">
      <t>えん</t>
    </rPh>
    <rPh sb="21" eb="22">
      <t>えん</t>
    </rPh>
    <phoneticPr fontId="2" type="Hiragana"/>
  </si>
  <si>
    <t>後期支援分</t>
    <rPh sb="0" eb="2">
      <t>こうき</t>
    </rPh>
    <rPh sb="2" eb="4">
      <t>しえん</t>
    </rPh>
    <rPh sb="4" eb="5">
      <t>ぶん</t>
    </rPh>
    <phoneticPr fontId="2" type="Hiragana"/>
  </si>
  <si>
    <t>介護分</t>
    <rPh sb="0" eb="2">
      <t>かいご</t>
    </rPh>
    <rPh sb="2" eb="3">
      <t>ぶん</t>
    </rPh>
    <phoneticPr fontId="2" type="Hiragana"/>
  </si>
  <si>
    <t>年額</t>
    <rPh sb="0" eb="2">
      <t>ねんがく</t>
    </rPh>
    <phoneticPr fontId="2" type="Hiragana"/>
  </si>
  <si>
    <t>①所得割</t>
    <rPh sb="1" eb="4">
      <t>しょとくわり</t>
    </rPh>
    <phoneticPr fontId="2" type="Hiragana"/>
  </si>
  <si>
    <t>1,755,000円</t>
    <rPh sb="9" eb="10">
      <t>えん</t>
    </rPh>
    <phoneticPr fontId="2" type="Hiragana"/>
  </si>
  <si>
    <t>1070,000円</t>
    <rPh sb="8" eb="9">
      <t>えん</t>
    </rPh>
    <phoneticPr fontId="2" type="Hiragana"/>
  </si>
  <si>
    <t>円</t>
    <rPh sb="0" eb="1">
      <t>えん</t>
    </rPh>
    <phoneticPr fontId="2" type="Hiragana"/>
  </si>
  <si>
    <t>②割合</t>
    <rPh sb="1" eb="3">
      <t>わりあい</t>
    </rPh>
    <phoneticPr fontId="2" type="Hiragana"/>
  </si>
  <si>
    <t>（月額</t>
    <rPh sb="1" eb="3">
      <t>げつがく</t>
    </rPh>
    <phoneticPr fontId="2" type="Hiragana"/>
  </si>
  <si>
    <t>合計（A）</t>
    <rPh sb="0" eb="2">
      <t>ごうけい</t>
    </rPh>
    <phoneticPr fontId="2" type="Hiragana"/>
  </si>
  <si>
    <r>
      <t>基準総所得金額
（</t>
    </r>
    <r>
      <rPr>
        <sz val="10"/>
        <color auto="1"/>
        <rFont val="ＭＳ Ｐゴシック"/>
      </rPr>
      <t>所得金額-430,000）</t>
    </r>
    <rPh sb="0" eb="2">
      <t>きじゅん</t>
    </rPh>
    <rPh sb="2" eb="5">
      <t>そうしょとく</t>
    </rPh>
    <rPh sb="5" eb="7">
      <t>きんがく</t>
    </rPh>
    <rPh sb="9" eb="11">
      <t>しょとく</t>
    </rPh>
    <rPh sb="11" eb="13">
      <t>きんがく</t>
    </rPh>
    <phoneticPr fontId="2" type="Hiragana"/>
  </si>
  <si>
    <t>年齢区分</t>
    <rPh sb="0" eb="2">
      <t>ねんれい</t>
    </rPh>
    <rPh sb="2" eb="4">
      <t>くぶん</t>
    </rPh>
    <phoneticPr fontId="2" type="Hiragana"/>
  </si>
  <si>
    <r>
      <t xml:space="preserve">収入金額÷4
</t>
    </r>
    <r>
      <rPr>
        <sz val="14"/>
        <color auto="1"/>
        <rFont val="ＭＳ Ｐゴシック"/>
      </rPr>
      <t>（千円未満切捨て）</t>
    </r>
    <r>
      <rPr>
        <sz val="16"/>
        <color auto="1"/>
        <rFont val="ＭＳ Ｐゴシック"/>
      </rPr>
      <t>→A</t>
    </r>
    <rPh sb="0" eb="2">
      <t>しゅうにゅう</t>
    </rPh>
    <rPh sb="2" eb="3">
      <t>きん</t>
    </rPh>
    <rPh sb="3" eb="4">
      <t>がく</t>
    </rPh>
    <rPh sb="8" eb="9">
      <t>せん</t>
    </rPh>
    <rPh sb="9" eb="12">
      <t>えんみまん</t>
    </rPh>
    <rPh sb="12" eb="14">
      <t>きりす</t>
    </rPh>
    <phoneticPr fontId="2" type="Hiragana"/>
  </si>
  <si>
    <t>1,622,000円～　1,623,999円</t>
    <rPh sb="9" eb="10">
      <t>えん</t>
    </rPh>
    <rPh sb="21" eb="22">
      <t>えん</t>
    </rPh>
    <phoneticPr fontId="2" type="Hiragana"/>
  </si>
  <si>
    <t>1,628,000円～　1,799,999円</t>
    <rPh sb="9" eb="10">
      <t>えん</t>
    </rPh>
    <rPh sb="21" eb="22">
      <t>えん</t>
    </rPh>
    <phoneticPr fontId="2" type="Hiragana"/>
  </si>
  <si>
    <t>所得金額</t>
    <rPh sb="0" eb="2">
      <t>しょとく</t>
    </rPh>
    <rPh sb="2" eb="4">
      <t>きんがく</t>
    </rPh>
    <phoneticPr fontId="2" type="Hiragana"/>
  </si>
  <si>
    <t>900,000円</t>
    <rPh sb="7" eb="8">
      <t>えん</t>
    </rPh>
    <phoneticPr fontId="2" type="Hiragana"/>
  </si>
  <si>
    <t>給与等の収入金額の合計額</t>
    <rPh sb="0" eb="2">
      <t>きゅうよ</t>
    </rPh>
    <rPh sb="2" eb="3">
      <t>とう</t>
    </rPh>
    <rPh sb="4" eb="6">
      <t>しゅうにゅう</t>
    </rPh>
    <rPh sb="6" eb="8">
      <t>きんがく</t>
    </rPh>
    <rPh sb="9" eb="11">
      <t>ごうけい</t>
    </rPh>
    <rPh sb="11" eb="12">
      <t>がく</t>
    </rPh>
    <phoneticPr fontId="2" type="Hiragana"/>
  </si>
  <si>
    <t>1,620,000円～　1,621,999円</t>
    <rPh sb="9" eb="10">
      <t>えん</t>
    </rPh>
    <rPh sb="21" eb="22">
      <t>えん</t>
    </rPh>
    <phoneticPr fontId="2" type="Hiragana"/>
  </si>
  <si>
    <t>65～74</t>
  </si>
  <si>
    <t>年齢</t>
    <rPh sb="0" eb="2">
      <t>ねんれい</t>
    </rPh>
    <phoneticPr fontId="2" type="Hiragana"/>
  </si>
  <si>
    <t>人＝</t>
    <rPh sb="0" eb="1">
      <t>にん</t>
    </rPh>
    <phoneticPr fontId="2" type="Hiragana"/>
  </si>
  <si>
    <t>Ｂ</t>
  </si>
  <si>
    <t>（B）確定申告をされた方</t>
    <rPh sb="3" eb="5">
      <t>カクテイ</t>
    </rPh>
    <rPh sb="5" eb="7">
      <t>シンコク</t>
    </rPh>
    <rPh sb="11" eb="12">
      <t>カタ</t>
    </rPh>
    <phoneticPr fontId="2"/>
  </si>
  <si>
    <t>◎公的年金等に係る雑所得以外の所得に係る合計所得金額が1,000万円超～2,000万円以下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5">
      <t>ちょう</t>
    </rPh>
    <rPh sb="41" eb="43">
      <t>まんえん</t>
    </rPh>
    <rPh sb="43" eb="45">
      <t>いか</t>
    </rPh>
    <phoneticPr fontId="2" type="Hiragana"/>
  </si>
  <si>
    <t>円（A)×</t>
    <rPh sb="0" eb="1">
      <t>えん</t>
    </rPh>
    <phoneticPr fontId="2" type="Hiragana"/>
  </si>
  <si>
    <t>合計</t>
    <rPh sb="0" eb="2">
      <t>ごうけい</t>
    </rPh>
    <phoneticPr fontId="2" type="Hiragana"/>
  </si>
  <si>
    <t>Ｅ</t>
  </si>
  <si>
    <t>Ａ</t>
  </si>
  <si>
    <t>　計算方法：</t>
    <rPh sb="1" eb="3">
      <t>けいさん</t>
    </rPh>
    <rPh sb="3" eb="5">
      <t>ほうほう</t>
    </rPh>
    <phoneticPr fontId="2" type="Hiragana"/>
  </si>
  <si>
    <t>◇他の所得と損益通算できる方</t>
    <rPh sb="1" eb="2">
      <t>た</t>
    </rPh>
    <rPh sb="3" eb="5">
      <t>しょとく</t>
    </rPh>
    <rPh sb="6" eb="8">
      <t>そんえき</t>
    </rPh>
    <rPh sb="8" eb="10">
      <t>つうさん</t>
    </rPh>
    <rPh sb="13" eb="14">
      <t>かた</t>
    </rPh>
    <phoneticPr fontId="2" type="Hiragana"/>
  </si>
  <si>
    <t>～　　550,999円</t>
    <rPh sb="10" eb="11">
      <t>えん</t>
    </rPh>
    <phoneticPr fontId="2" type="Hiragana"/>
  </si>
  <si>
    <t>（C）年金を受給している方</t>
    <rPh sb="3" eb="5">
      <t>ネンキン</t>
    </rPh>
    <rPh sb="6" eb="8">
      <t>ジュキュウ</t>
    </rPh>
    <rPh sb="12" eb="13">
      <t>カタ</t>
    </rPh>
    <phoneticPr fontId="2"/>
  </si>
  <si>
    <t>1,619,000円～　1,619,999円</t>
    <rPh sb="9" eb="10">
      <t>えん</t>
    </rPh>
    <rPh sb="21" eb="22">
      <t>えん</t>
    </rPh>
    <phoneticPr fontId="2" type="Hiragana"/>
  </si>
  <si>
    <t>年金収入のみで確定申告をしていない方は、年金支払金額から所得額を算出してください。</t>
    <rPh sb="0" eb="2">
      <t>ねんきん</t>
    </rPh>
    <rPh sb="2" eb="4">
      <t>しゅうにゅう</t>
    </rPh>
    <rPh sb="7" eb="9">
      <t>かくてい</t>
    </rPh>
    <rPh sb="9" eb="11">
      <t>しんこく</t>
    </rPh>
    <rPh sb="17" eb="18">
      <t>かた</t>
    </rPh>
    <rPh sb="20" eb="22">
      <t>ねんきん</t>
    </rPh>
    <rPh sb="22" eb="24">
      <t>しはら</t>
    </rPh>
    <rPh sb="24" eb="26">
      <t>きんがく</t>
    </rPh>
    <rPh sb="28" eb="31">
      <t>しょとくがく</t>
    </rPh>
    <rPh sb="32" eb="34">
      <t>さんしゅつ</t>
    </rPh>
    <phoneticPr fontId="2" type="Hiragana"/>
  </si>
  <si>
    <t>％＝</t>
  </si>
  <si>
    <t>円×</t>
    <rPh sb="0" eb="1">
      <t>えん</t>
    </rPh>
    <phoneticPr fontId="2" type="Hiragana"/>
  </si>
  <si>
    <t>世帯員</t>
    <rPh sb="0" eb="3">
      <t>せたいいん</t>
    </rPh>
    <phoneticPr fontId="2" type="Hiragana"/>
  </si>
  <si>
    <t>③控除額</t>
    <rPh sb="1" eb="4">
      <t>こうじょがく</t>
    </rPh>
    <phoneticPr fontId="2" type="Hiragana"/>
  </si>
  <si>
    <t>1,624,000円～　1,627,999円</t>
    <rPh sb="9" eb="10">
      <t>えん</t>
    </rPh>
    <rPh sb="21" eb="22">
      <t>えん</t>
    </rPh>
    <phoneticPr fontId="2" type="Hiragana"/>
  </si>
  <si>
    <t>Ｆ</t>
  </si>
  <si>
    <t>40～64</t>
  </si>
  <si>
    <t>円）</t>
    <rPh sb="0" eb="1">
      <t>えん</t>
    </rPh>
    <phoneticPr fontId="2" type="Hiragana"/>
  </si>
  <si>
    <t>所得額＝①年金収入（源泉徴収票の支払金額）×②割合－③控除額</t>
    <rPh sb="23" eb="25">
      <t>わりあい</t>
    </rPh>
    <rPh sb="27" eb="30">
      <t>こうじょがく</t>
    </rPh>
    <phoneticPr fontId="2" type="Hiragana"/>
  </si>
  <si>
    <r>
      <t>（上限65</t>
    </r>
    <r>
      <rPr>
        <sz val="11"/>
        <color auto="1"/>
        <rFont val="ＭＳ Ｐゴシック"/>
      </rPr>
      <t>万円）</t>
    </r>
    <rPh sb="1" eb="3">
      <t>じょうげん</t>
    </rPh>
    <rPh sb="5" eb="6">
      <t>まん</t>
    </rPh>
    <rPh sb="6" eb="7">
      <t>えん</t>
    </rPh>
    <phoneticPr fontId="2" type="Hiragana"/>
  </si>
  <si>
    <t xml:space="preserve"> 10,000,000円～                  </t>
    <rPh sb="11" eb="12">
      <t>えん</t>
    </rPh>
    <phoneticPr fontId="2" type="Hiragana"/>
  </si>
  <si>
    <t>国保加入者</t>
    <rPh sb="0" eb="2">
      <t>こくほ</t>
    </rPh>
    <rPh sb="2" eb="5">
      <t>かにゅうしゃ</t>
    </rPh>
    <phoneticPr fontId="2" type="Hiragana"/>
  </si>
  <si>
    <t>所得がなくても、年齢区分は必ず入力してください。</t>
    <rPh sb="0" eb="2">
      <t>しょとく</t>
    </rPh>
    <rPh sb="8" eb="10">
      <t>ねんれい</t>
    </rPh>
    <rPh sb="10" eb="12">
      <t>くぶん</t>
    </rPh>
    <rPh sb="13" eb="14">
      <t>かなら</t>
    </rPh>
    <rPh sb="15" eb="17">
      <t>にゅうりょく</t>
    </rPh>
    <phoneticPr fontId="2" type="Hiragana"/>
  </si>
  <si>
    <t>◎公的年金等に係る雑所得以外の所得に係る合計所得金額が2,000万円超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5">
      <t>ちょう</t>
    </rPh>
    <phoneticPr fontId="2" type="Hiragana"/>
  </si>
  <si>
    <t>②均等割</t>
    <rPh sb="1" eb="4">
      <t>きんとうわり</t>
    </rPh>
    <phoneticPr fontId="2" type="Hiragana"/>
  </si>
  <si>
    <t>3,300,000円～4,099,999円</t>
    <rPh sb="9" eb="10">
      <t>えん</t>
    </rPh>
    <rPh sb="20" eb="21">
      <t>えん</t>
    </rPh>
    <phoneticPr fontId="2" type="Hiragana"/>
  </si>
  <si>
    <t>③平等割</t>
    <rPh sb="1" eb="4">
      <t>びょうどうわ</t>
    </rPh>
    <phoneticPr fontId="2" type="Hiragana"/>
  </si>
  <si>
    <t>国民健康保険に加入される方それぞれ入力してください。</t>
    <rPh sb="0" eb="2">
      <t>コクミン</t>
    </rPh>
    <rPh sb="2" eb="4">
      <t>ケンコウ</t>
    </rPh>
    <rPh sb="4" eb="6">
      <t>ホケン</t>
    </rPh>
    <rPh sb="7" eb="9">
      <t>カニュウ</t>
    </rPh>
    <rPh sb="12" eb="13">
      <t>カタ</t>
    </rPh>
    <rPh sb="17" eb="19">
      <t>ニュウリョク</t>
    </rPh>
    <phoneticPr fontId="2"/>
  </si>
  <si>
    <t>小学生～39</t>
    <rPh sb="0" eb="3">
      <t>しょうがくせい</t>
    </rPh>
    <phoneticPr fontId="2" type="Hiragana"/>
  </si>
  <si>
    <t>給与所得の金額</t>
    <rPh sb="0" eb="2">
      <t>きゅうよ</t>
    </rPh>
    <rPh sb="2" eb="4">
      <t>しょとく</t>
    </rPh>
    <rPh sb="5" eb="7">
      <t>きんがく</t>
    </rPh>
    <phoneticPr fontId="2" type="Hiragana"/>
  </si>
  <si>
    <t>①年金収入の合計</t>
    <rPh sb="1" eb="3">
      <t>ねんきん</t>
    </rPh>
    <rPh sb="3" eb="5">
      <t>しゅうにゅう</t>
    </rPh>
    <rPh sb="6" eb="8">
      <t>ごうけい</t>
    </rPh>
    <phoneticPr fontId="2" type="Hiragana"/>
  </si>
  <si>
    <t>長久手市福祉部保険医療課</t>
  </si>
  <si>
    <t>（A）源泉徴収票をもらっている方</t>
    <rPh sb="3" eb="5">
      <t>ゲンセン</t>
    </rPh>
    <rPh sb="5" eb="7">
      <t>チョウシュウ</t>
    </rPh>
    <rPh sb="7" eb="8">
      <t>ヒョウ</t>
    </rPh>
    <rPh sb="15" eb="16">
      <t>カタ</t>
    </rPh>
    <phoneticPr fontId="2"/>
  </si>
  <si>
    <t>685,000円</t>
    <rPh sb="7" eb="8">
      <t>えん</t>
    </rPh>
    <phoneticPr fontId="2" type="Hiragana"/>
  </si>
  <si>
    <t>4,100,000円～7,699,999円</t>
    <rPh sb="9" eb="10">
      <t>えん</t>
    </rPh>
    <rPh sb="20" eb="21">
      <t>えん</t>
    </rPh>
    <phoneticPr fontId="2" type="Hiragana"/>
  </si>
  <si>
    <t>1,300,000円～4,099,999円</t>
    <rPh sb="9" eb="10">
      <t>えん</t>
    </rPh>
    <rPh sb="20" eb="21">
      <t>えん</t>
    </rPh>
    <phoneticPr fontId="2" type="Hiragana"/>
  </si>
  <si>
    <t>0円</t>
    <rPh sb="1" eb="2">
      <t>えん</t>
    </rPh>
    <phoneticPr fontId="2" type="Hiragana"/>
  </si>
  <si>
    <t>3,600,000円～　6,599,999円</t>
    <rPh sb="9" eb="10">
      <t>えん</t>
    </rPh>
    <rPh sb="21" eb="22">
      <t>えん</t>
    </rPh>
    <phoneticPr fontId="2" type="Hiragana"/>
  </si>
  <si>
    <t>1074,000円</t>
    <rPh sb="8" eb="9">
      <t>えん</t>
    </rPh>
    <phoneticPr fontId="2" type="Hiragana"/>
  </si>
  <si>
    <t>色がついているセルに入力すると、保険税額の試算ができます。</t>
    <rPh sb="0" eb="1">
      <t>いろ</t>
    </rPh>
    <rPh sb="10" eb="12">
      <t>にゅうりょく</t>
    </rPh>
    <rPh sb="16" eb="19">
      <t>ほけんぜい</t>
    </rPh>
    <rPh sb="19" eb="20">
      <t>がく</t>
    </rPh>
    <rPh sb="21" eb="23">
      <t>しさん</t>
    </rPh>
    <phoneticPr fontId="2" type="Hiragana"/>
  </si>
  <si>
    <t>申告書第三表所得金額の合計を第一表所得合計⑫に加算してください。</t>
    <rPh sb="0" eb="3">
      <t>シンコクショ</t>
    </rPh>
    <rPh sb="3" eb="4">
      <t>ダイ</t>
    </rPh>
    <rPh sb="4" eb="5">
      <t>サン</t>
    </rPh>
    <rPh sb="5" eb="6">
      <t>ヒョウ</t>
    </rPh>
    <rPh sb="6" eb="8">
      <t>ショトク</t>
    </rPh>
    <rPh sb="8" eb="10">
      <t>キンガク</t>
    </rPh>
    <rPh sb="11" eb="13">
      <t>ゴウケイ</t>
    </rPh>
    <rPh sb="14" eb="15">
      <t>ダイ</t>
    </rPh>
    <rPh sb="15" eb="16">
      <t>イチ</t>
    </rPh>
    <rPh sb="16" eb="17">
      <t>ヒョウ</t>
    </rPh>
    <rPh sb="17" eb="19">
      <t>ショトク</t>
    </rPh>
    <rPh sb="19" eb="21">
      <t>ゴウケイ</t>
    </rPh>
    <rPh sb="23" eb="25">
      <t>カサン</t>
    </rPh>
    <phoneticPr fontId="2"/>
  </si>
  <si>
    <t>＝給与所得控除後の給与等の金額（①の金額）－所得金額調整控除額</t>
  </si>
  <si>
    <t>営業所得の計算</t>
    <rPh sb="0" eb="4">
      <t>エイギョウショトク</t>
    </rPh>
    <rPh sb="5" eb="7">
      <t>ケイサン</t>
    </rPh>
    <phoneticPr fontId="2"/>
  </si>
  <si>
    <t>売り上げから必要経費を引いたもの</t>
    <rPh sb="0" eb="1">
      <t>ウ</t>
    </rPh>
    <rPh sb="2" eb="3">
      <t>ア</t>
    </rPh>
    <rPh sb="6" eb="8">
      <t>ヒツヨウ</t>
    </rPh>
    <rPh sb="8" eb="10">
      <t>ケイヒ</t>
    </rPh>
    <rPh sb="11" eb="12">
      <t>ヒ</t>
    </rPh>
    <phoneticPr fontId="2"/>
  </si>
  <si>
    <t>1,355,000円</t>
    <rPh sb="9" eb="10">
      <t>えん</t>
    </rPh>
    <phoneticPr fontId="2" type="Hiragana"/>
  </si>
  <si>
    <r>
      <t>（上限1</t>
    </r>
    <r>
      <rPr>
        <sz val="11"/>
        <color auto="1"/>
        <rFont val="ＭＳ Ｐゴシック"/>
      </rPr>
      <t>7万円）</t>
    </r>
    <rPh sb="1" eb="3">
      <t>じょうげん</t>
    </rPh>
    <rPh sb="5" eb="7">
      <t>まんえん</t>
    </rPh>
    <phoneticPr fontId="2" type="Hiragana"/>
  </si>
  <si>
    <t>　損失分は０円とみなされます。</t>
  </si>
  <si>
    <t>551,000円～　1,618,999円</t>
    <rPh sb="7" eb="8">
      <t>えん</t>
    </rPh>
    <rPh sb="19" eb="20">
      <t>えん</t>
    </rPh>
    <phoneticPr fontId="2" type="Hiragana"/>
  </si>
  <si>
    <t>収入金額-550,000円</t>
    <rPh sb="0" eb="2">
      <t>しゅうにゅう</t>
    </rPh>
    <rPh sb="2" eb="4">
      <t>きんがく</t>
    </rPh>
    <rPh sb="12" eb="13">
      <t>えん</t>
    </rPh>
    <phoneticPr fontId="2" type="Hiragana"/>
  </si>
  <si>
    <t>1069,000円</t>
    <rPh sb="8" eb="9">
      <t>えん</t>
    </rPh>
    <phoneticPr fontId="2" type="Hiragana"/>
  </si>
  <si>
    <t>1072,000円</t>
    <rPh sb="8" eb="9">
      <t>えん</t>
    </rPh>
    <phoneticPr fontId="2" type="Hiragana"/>
  </si>
  <si>
    <t>A×2.4+100,000円</t>
    <rPh sb="13" eb="14">
      <t>えん</t>
    </rPh>
    <phoneticPr fontId="2" type="Hiragana"/>
  </si>
  <si>
    <t>A×2.8-80,000円</t>
    <rPh sb="12" eb="13">
      <t>えん</t>
    </rPh>
    <phoneticPr fontId="2" type="Hiragana"/>
  </si>
  <si>
    <t>A×3.2-440,000円</t>
    <rPh sb="13" eb="14">
      <t>えん</t>
    </rPh>
    <phoneticPr fontId="2" type="Hiragana"/>
  </si>
  <si>
    <t>※給与所得と公的年金等雑所得がある人は、③の所得金額調整控除へ。</t>
    <rPh sb="1" eb="5">
      <t>きゅうよしょとく</t>
    </rPh>
    <rPh sb="6" eb="14">
      <t>こうてきねんき</t>
    </rPh>
    <rPh sb="17" eb="18">
      <t>ひと</t>
    </rPh>
    <rPh sb="22" eb="24">
      <t>しょとく</t>
    </rPh>
    <rPh sb="24" eb="26">
      <t>きんがく</t>
    </rPh>
    <rPh sb="26" eb="28">
      <t>ちょうせい</t>
    </rPh>
    <rPh sb="28" eb="30">
      <t>こうじょ</t>
    </rPh>
    <phoneticPr fontId="2" type="Hiragana"/>
  </si>
  <si>
    <t>6,600,000円～　8,499,999円</t>
    <rPh sb="9" eb="10">
      <t>えん</t>
    </rPh>
    <rPh sb="21" eb="22">
      <t>えん</t>
    </rPh>
    <phoneticPr fontId="2" type="Hiragana"/>
  </si>
  <si>
    <t>収入金額×90％-1,100,000円</t>
    <rPh sb="0" eb="2">
      <t>しゅうにゅう</t>
    </rPh>
    <rPh sb="2" eb="4">
      <t>きんがく</t>
    </rPh>
    <rPh sb="18" eb="19">
      <t>えん</t>
    </rPh>
    <phoneticPr fontId="2" type="Hiragana"/>
  </si>
  <si>
    <t>【損失のある方】</t>
    <rPh sb="1" eb="3">
      <t>そんしつ</t>
    </rPh>
    <rPh sb="6" eb="7">
      <t>かた</t>
    </rPh>
    <phoneticPr fontId="2" type="Hiragana"/>
  </si>
  <si>
    <t>　8,500,000円～</t>
    <rPh sb="10" eb="11">
      <t>えん</t>
    </rPh>
    <phoneticPr fontId="2" type="Hiragana"/>
  </si>
  <si>
    <t>収入金額-1,950,000円</t>
    <rPh sb="0" eb="2">
      <t>しゅうにゅう</t>
    </rPh>
    <rPh sb="2" eb="4">
      <t>きんがく</t>
    </rPh>
    <rPh sb="14" eb="15">
      <t>えん</t>
    </rPh>
    <phoneticPr fontId="2" type="Hiragana"/>
  </si>
  <si>
    <t>◎公的年金等に係る雑所得以外の所得に係る合計所得金額が1,000万円以下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6">
      <t>いか</t>
    </rPh>
    <phoneticPr fontId="2" type="Hiragana"/>
  </si>
  <si>
    <t>年金収入の合計額が600,000円までの場合は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</si>
  <si>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600,001円～1,299,999円</t>
    <rPh sb="7" eb="8">
      <t>えん</t>
    </rPh>
    <rPh sb="18" eb="19">
      <t>えん</t>
    </rPh>
    <phoneticPr fontId="2" type="Hiragana"/>
  </si>
  <si>
    <t>600,000円</t>
    <rPh sb="7" eb="8">
      <t>えん</t>
    </rPh>
    <phoneticPr fontId="2" type="Hiragana"/>
  </si>
  <si>
    <t>【国税庁ホームページ　損益通算】</t>
    <rPh sb="1" eb="4">
      <t>こくぜいちょう</t>
    </rPh>
    <rPh sb="11" eb="13">
      <t>そんえき</t>
    </rPh>
    <rPh sb="13" eb="15">
      <t>つうさん</t>
    </rPh>
    <phoneticPr fontId="2" type="Hiragana"/>
  </si>
  <si>
    <t>275,000円</t>
    <rPh sb="7" eb="8">
      <t>えん</t>
    </rPh>
    <phoneticPr fontId="2" type="Hiragana"/>
  </si>
  <si>
    <t>7,700,000円～9,999,999円</t>
    <rPh sb="9" eb="10">
      <t>えん</t>
    </rPh>
    <rPh sb="20" eb="21">
      <t>えん</t>
    </rPh>
    <phoneticPr fontId="2" type="Hiragana"/>
  </si>
  <si>
    <t>1,455,000円</t>
    <rPh sb="9" eb="10">
      <t>えん</t>
    </rPh>
    <phoneticPr fontId="2" type="Hiragana"/>
  </si>
  <si>
    <t>1,955,000円</t>
    <rPh sb="9" eb="10">
      <t>えん</t>
    </rPh>
    <phoneticPr fontId="2" type="Hiragana"/>
  </si>
  <si>
    <t>年金収入の合計額が1,100,000円までの場合は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8" eb="19">
      <t>えん</t>
    </rPh>
    <rPh sb="22" eb="24">
      <t>ばあい</t>
    </rPh>
    <rPh sb="26" eb="29">
      <t>しょとくがく</t>
    </rPh>
    <rPh sb="31" eb="32">
      <t>えん</t>
    </rPh>
    <phoneticPr fontId="2" type="Hiragana"/>
  </si>
  <si>
    <t>1,100,001円～3,299,999円</t>
    <rPh sb="9" eb="10">
      <t>えん</t>
    </rPh>
    <rPh sb="20" eb="21">
      <t>えん</t>
    </rPh>
    <phoneticPr fontId="2" type="Hiragana"/>
  </si>
  <si>
    <t>1,100,000円</t>
    <rPh sb="9" eb="10">
      <t>えん</t>
    </rPh>
    <phoneticPr fontId="2" type="Hiragana"/>
  </si>
  <si>
    <t>年金収入の合計額が500,000円までの場合は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</si>
  <si>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r>
      <t>所得税の確定申告書第一表の所得金額合計額（</t>
    </r>
    <r>
      <rPr>
        <u/>
        <sz val="16"/>
        <color auto="1"/>
        <rFont val="ＭＳ Ｐ明朝"/>
      </rPr>
      <t>確定申告書Ａの場合は⑧、Ｂの場合は⑫</t>
    </r>
    <r>
      <rPr>
        <sz val="16"/>
        <color auto="1"/>
        <rFont val="ＭＳ Ｐ明朝"/>
      </rPr>
      <t>）を入力してください。</t>
    </r>
    <rPh sb="21" eb="23">
      <t>かくてい</t>
    </rPh>
    <rPh sb="23" eb="26">
      <t>しんこくしょ</t>
    </rPh>
    <rPh sb="28" eb="30">
      <t>ばあい</t>
    </rPh>
    <rPh sb="35" eb="37">
      <t>ばあい</t>
    </rPh>
    <phoneticPr fontId="2" type="Hiragana"/>
  </si>
  <si>
    <t>500,001円～1,299,999円</t>
    <rPh sb="7" eb="8">
      <t>えん</t>
    </rPh>
    <rPh sb="18" eb="19">
      <t>えん</t>
    </rPh>
    <phoneticPr fontId="2" type="Hiragana"/>
  </si>
  <si>
    <t>500,000円</t>
    <rPh sb="7" eb="8">
      <t>えん</t>
    </rPh>
    <phoneticPr fontId="2" type="Hiragana"/>
  </si>
  <si>
    <t>175,000円</t>
    <rPh sb="7" eb="8">
      <t>えん</t>
    </rPh>
    <phoneticPr fontId="2" type="Hiragana"/>
  </si>
  <si>
    <t>585,000円</t>
    <rPh sb="7" eb="8">
      <t>えん</t>
    </rPh>
    <phoneticPr fontId="2" type="Hiragana"/>
  </si>
  <si>
    <t>1,855,000円</t>
    <rPh sb="9" eb="10">
      <t>えん</t>
    </rPh>
    <phoneticPr fontId="2" type="Hiragana"/>
  </si>
  <si>
    <t>年金収入の合計額が1,000,000円までの場合は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8" eb="19">
      <t>えん</t>
    </rPh>
    <rPh sb="22" eb="24">
      <t>ばあい</t>
    </rPh>
    <rPh sb="26" eb="29">
      <t>しょとくがく</t>
    </rPh>
    <rPh sb="31" eb="32">
      <t>えん</t>
    </rPh>
    <phoneticPr fontId="2" type="Hiragana"/>
  </si>
  <si>
    <t>1,000,001円～3,299,999円</t>
    <rPh sb="9" eb="10">
      <t>えん</t>
    </rPh>
    <rPh sb="20" eb="21">
      <t>えん</t>
    </rPh>
    <phoneticPr fontId="2" type="Hiragana"/>
  </si>
  <si>
    <t>1,000,000円</t>
    <rPh sb="9" eb="10">
      <t>えん</t>
    </rPh>
    <phoneticPr fontId="2" type="Hiragana"/>
  </si>
  <si>
    <t>年金収入の合計額が400,000円までの場合は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</si>
  <si>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400,001円～1,299,999円</t>
    <rPh sb="7" eb="8">
      <t>えん</t>
    </rPh>
    <rPh sb="18" eb="19">
      <t>えん</t>
    </rPh>
    <phoneticPr fontId="2" type="Hiragana"/>
  </si>
  <si>
    <t>400,000円</t>
    <rPh sb="7" eb="8">
      <t>えん</t>
    </rPh>
    <phoneticPr fontId="2" type="Hiragana"/>
  </si>
  <si>
    <t>75,000円</t>
    <rPh sb="6" eb="7">
      <t>えん</t>
    </rPh>
    <phoneticPr fontId="2" type="Hiragana"/>
  </si>
  <si>
    <t>485,000円</t>
    <rPh sb="7" eb="8">
      <t>えん</t>
    </rPh>
    <phoneticPr fontId="2" type="Hiragana"/>
  </si>
  <si>
    <t>1,255,000円</t>
    <rPh sb="9" eb="10">
      <t>えん</t>
    </rPh>
    <phoneticPr fontId="2" type="Hiragana"/>
  </si>
  <si>
    <t>年金収入の合計額が900,000円までの場合は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</si>
  <si>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900,001円～3,299,999円</t>
    <rPh sb="7" eb="8">
      <t>えん</t>
    </rPh>
    <rPh sb="18" eb="19">
      <t>えん</t>
    </rPh>
    <phoneticPr fontId="2" type="Hiragana"/>
  </si>
  <si>
    <t>https://www.nta.go.jp/taxes/shiraberu/taxanswer/shotoku/1600.htm</t>
  </si>
  <si>
    <t>公的年金等の雑所得の金額(②)</t>
    <rPh sb="0" eb="4">
      <t>こうてきねんきん</t>
    </rPh>
    <rPh sb="4" eb="5">
      <t>とう</t>
    </rPh>
    <rPh sb="6" eb="9">
      <t>ざつしょとく</t>
    </rPh>
    <rPh sb="10" eb="12">
      <t>きんがく</t>
    </rPh>
    <phoneticPr fontId="2" type="Hiragana"/>
  </si>
  <si>
    <t>https://www.nta.go.jp/taxes/shiraberu/taxanswer/shotoku/1410.htm</t>
  </si>
  <si>
    <t>給与収入のみの方で年末調整がお済みの方は、源泉徴収票の「給与所得控除後の金額」を入力してください。</t>
    <rPh sb="28" eb="30">
      <t>きゅうよ</t>
    </rPh>
    <rPh sb="30" eb="32">
      <t>しょとく</t>
    </rPh>
    <rPh sb="32" eb="34">
      <t>こうじょ</t>
    </rPh>
    <rPh sb="34" eb="35">
      <t>ご</t>
    </rPh>
    <rPh sb="36" eb="38">
      <t>きんがく</t>
    </rPh>
    <phoneticPr fontId="2" type="Hiragana"/>
  </si>
  <si>
    <t>【損失のない方】</t>
    <rPh sb="1" eb="3">
      <t>そんしつ</t>
    </rPh>
    <rPh sb="6" eb="7">
      <t>かた</t>
    </rPh>
    <phoneticPr fontId="2" type="Hiragana"/>
  </si>
  <si>
    <t>　損失が残った場合は、損失分は０円とみなされます。</t>
  </si>
  <si>
    <t>◇他の所得と損益通算できない方</t>
    <rPh sb="1" eb="2">
      <t>ほか</t>
    </rPh>
    <rPh sb="3" eb="5">
      <t>しょとく</t>
    </rPh>
    <rPh sb="6" eb="8">
      <t>そんえき</t>
    </rPh>
    <rPh sb="8" eb="10">
      <t>つうさん</t>
    </rPh>
    <rPh sb="14" eb="15">
      <t>かた</t>
    </rPh>
    <phoneticPr fontId="2" type="Hiragana"/>
  </si>
  <si>
    <t>損益通算の詳細は、国税庁ホームページをご確認ください。</t>
    <rPh sb="0" eb="2">
      <t>そんえき</t>
    </rPh>
    <rPh sb="2" eb="4">
      <t>つうさん</t>
    </rPh>
    <rPh sb="5" eb="7">
      <t>しょうさい</t>
    </rPh>
    <rPh sb="9" eb="12">
      <t>こくぜいちょう</t>
    </rPh>
    <rPh sb="20" eb="22">
      <t>かくにん</t>
    </rPh>
    <phoneticPr fontId="2" type="Hiragana"/>
  </si>
  <si>
    <t>https://www.nta.go.jp/taxes/shiraberu/taxanswer/shotoku/2250.htm</t>
  </si>
  <si>
    <t>　損益通算後の所得を第一表所得合計⑫に加算してください。</t>
    <rPh sb="1" eb="3">
      <t>そんえき</t>
    </rPh>
    <rPh sb="3" eb="5">
      <t>つうさん</t>
    </rPh>
    <rPh sb="5" eb="6">
      <t>ご</t>
    </rPh>
    <rPh sb="7" eb="9">
      <t>しょとく</t>
    </rPh>
    <phoneticPr fontId="2" type="Hiragana"/>
  </si>
  <si>
    <t>次のシート［給与所得、年金等の雑所得の算出方法］をご覧ください。</t>
    <rPh sb="0" eb="1">
      <t>つぎ</t>
    </rPh>
    <rPh sb="6" eb="8">
      <t>きゅうよ</t>
    </rPh>
    <rPh sb="8" eb="10">
      <t>しょとく</t>
    </rPh>
    <rPh sb="19" eb="21">
      <t>さんしゅつ</t>
    </rPh>
    <rPh sb="21" eb="23">
      <t>ほうほう</t>
    </rPh>
    <rPh sb="26" eb="27">
      <t>らん</t>
    </rPh>
    <phoneticPr fontId="2" type="Hiragana"/>
  </si>
  <si>
    <t>医療分(未就学児)</t>
    <rPh sb="0" eb="2">
      <t>いりょう</t>
    </rPh>
    <rPh sb="2" eb="3">
      <t>ぶん</t>
    </rPh>
    <rPh sb="4" eb="8">
      <t>みしゅうがくじ</t>
    </rPh>
    <phoneticPr fontId="2" type="Hiragana"/>
  </si>
  <si>
    <t>後期支援分(未就学児)</t>
    <rPh sb="0" eb="2">
      <t>こうき</t>
    </rPh>
    <rPh sb="2" eb="4">
      <t>しえん</t>
    </rPh>
    <rPh sb="4" eb="5">
      <t>ぶん</t>
    </rPh>
    <rPh sb="6" eb="10">
      <t>みしゅうがくじ</t>
    </rPh>
    <phoneticPr fontId="2" type="Hiragana"/>
  </si>
  <si>
    <t>未就学児</t>
    <rPh sb="0" eb="4">
      <t>みしゅうがくじ</t>
    </rPh>
    <phoneticPr fontId="2" type="Hiragana"/>
  </si>
  <si>
    <t xml:space="preserve">  未就学児(小学校入学前の子ども)にかかる均等割額の2分の1が軽減されます。</t>
    <rPh sb="2" eb="6">
      <t>みしゅうがくじ</t>
    </rPh>
    <rPh sb="7" eb="10">
      <t>しょうがっこう</t>
    </rPh>
    <rPh sb="10" eb="12">
      <t>にゅうがく</t>
    </rPh>
    <rPh sb="12" eb="13">
      <t>まえ</t>
    </rPh>
    <rPh sb="14" eb="15">
      <t>こ</t>
    </rPh>
    <rPh sb="22" eb="25">
      <t>きんとうわ</t>
    </rPh>
    <rPh sb="25" eb="26">
      <t>がく</t>
    </rPh>
    <rPh sb="28" eb="29">
      <t>ぶん</t>
    </rPh>
    <rPh sb="32" eb="34">
      <t>けいげん</t>
    </rPh>
    <phoneticPr fontId="2" type="Hiragana"/>
  </si>
  <si>
    <r>
      <t>・国民健康保険に加入されますと、資格取得月から国民健康保険税が課税されます。
・加入は世帯単位です。
・さかのぼって国保に加入された場合も、手続きした月からではなく、資格取得月から課税されます。
・</t>
    </r>
    <r>
      <rPr>
        <b/>
        <sz val="12"/>
        <color auto="1"/>
        <rFont val="ＭＳ Ｐゴシック"/>
      </rPr>
      <t>試算結果は、実際の決定税額ではありません。あくまで参考としてご利用ください。</t>
    </r>
    <rPh sb="1" eb="3">
      <t>こくみん</t>
    </rPh>
    <rPh sb="3" eb="5">
      <t>けんこう</t>
    </rPh>
    <rPh sb="5" eb="7">
      <t>ほけん</t>
    </rPh>
    <rPh sb="8" eb="10">
      <t>かにゅう</t>
    </rPh>
    <rPh sb="16" eb="18">
      <t>しかく</t>
    </rPh>
    <rPh sb="18" eb="20">
      <t>しゅとく</t>
    </rPh>
    <rPh sb="20" eb="21">
      <t>つき</t>
    </rPh>
    <rPh sb="23" eb="25">
      <t>こくみん</t>
    </rPh>
    <rPh sb="25" eb="27">
      <t>けんこう</t>
    </rPh>
    <rPh sb="27" eb="30">
      <t>ほけんぜい</t>
    </rPh>
    <rPh sb="31" eb="33">
      <t>かぜい</t>
    </rPh>
    <rPh sb="40" eb="42">
      <t>かにゅう</t>
    </rPh>
    <rPh sb="43" eb="45">
      <t>せたい</t>
    </rPh>
    <rPh sb="45" eb="47">
      <t>たんい</t>
    </rPh>
    <rPh sb="58" eb="60">
      <t>こくほ</t>
    </rPh>
    <rPh sb="61" eb="63">
      <t>かにゅう</t>
    </rPh>
    <rPh sb="66" eb="68">
      <t>ばあい</t>
    </rPh>
    <rPh sb="70" eb="72">
      <t>てつづき</t>
    </rPh>
    <rPh sb="75" eb="76">
      <t>つき</t>
    </rPh>
    <rPh sb="83" eb="85">
      <t>しかく</t>
    </rPh>
    <rPh sb="85" eb="87">
      <t>しゅとく</t>
    </rPh>
    <rPh sb="87" eb="88">
      <t>つき</t>
    </rPh>
    <rPh sb="90" eb="92">
      <t>かぜい</t>
    </rPh>
    <rPh sb="99" eb="103">
      <t>しさんけっか</t>
    </rPh>
    <rPh sb="105" eb="107">
      <t>じっさい</t>
    </rPh>
    <rPh sb="108" eb="110">
      <t>けってい</t>
    </rPh>
    <rPh sb="110" eb="112">
      <t>ぜいがく</t>
    </rPh>
    <rPh sb="124" eb="126">
      <t>さんこう</t>
    </rPh>
    <rPh sb="130" eb="132">
      <t>りよう</t>
    </rPh>
    <phoneticPr fontId="2" type="Hiragana"/>
  </si>
  <si>
    <t>※1</t>
  </si>
  <si>
    <t>※2</t>
  </si>
  <si>
    <t>※1･･･介護分について</t>
    <rPh sb="5" eb="7">
      <t>かいご</t>
    </rPh>
    <rPh sb="7" eb="8">
      <t>ぶん</t>
    </rPh>
    <phoneticPr fontId="2" type="Hiragana"/>
  </si>
  <si>
    <t>※2･･･未就学児の均等割軽減について</t>
    <rPh sb="5" eb="9">
      <t>みしゅうがくじ</t>
    </rPh>
    <rPh sb="10" eb="13">
      <t>きんとうわ</t>
    </rPh>
    <rPh sb="13" eb="15">
      <t>けいげん</t>
    </rPh>
    <phoneticPr fontId="2" type="Hiragana"/>
  </si>
  <si>
    <t>です。</t>
  </si>
  <si>
    <t>あなたの世帯の今年度の国保税は、</t>
    <rPh sb="4" eb="6">
      <t>せたい</t>
    </rPh>
    <rPh sb="7" eb="10">
      <t>こんねんど</t>
    </rPh>
    <rPh sb="11" eb="14">
      <t>こくほぜい</t>
    </rPh>
    <phoneticPr fontId="2" type="Hiragana"/>
  </si>
  <si>
    <t>Ｃ</t>
  </si>
  <si>
    <t>Ｄ</t>
  </si>
  <si>
    <t>①+②+③-（100円未満の端数）＝</t>
    <rPh sb="10" eb="11">
      <t>えん</t>
    </rPh>
    <rPh sb="11" eb="13">
      <t>みまん</t>
    </rPh>
    <rPh sb="14" eb="16">
      <t>はすう</t>
    </rPh>
    <phoneticPr fontId="2" type="Hiragana"/>
  </si>
  <si>
    <t>　介護保険の負担分で、40歳を迎えた月から65歳を迎える月の前月まで加算します。</t>
    <rPh sb="1" eb="3">
      <t>かいご</t>
    </rPh>
    <rPh sb="3" eb="5">
      <t>ほけん</t>
    </rPh>
    <rPh sb="6" eb="9">
      <t>ふたんぶん</t>
    </rPh>
    <rPh sb="13" eb="14">
      <t>さい</t>
    </rPh>
    <rPh sb="15" eb="16">
      <t>むか</t>
    </rPh>
    <rPh sb="18" eb="19">
      <t>つき</t>
    </rPh>
    <rPh sb="23" eb="24">
      <t>さい</t>
    </rPh>
    <rPh sb="25" eb="26">
      <t>むか</t>
    </rPh>
    <rPh sb="28" eb="29">
      <t>つき</t>
    </rPh>
    <rPh sb="30" eb="32">
      <t>ぜんげつ</t>
    </rPh>
    <rPh sb="34" eb="36">
      <t>かさん</t>
    </rPh>
    <phoneticPr fontId="2" type="Hiragana"/>
  </si>
  <si>
    <t>①</t>
  </si>
  <si>
    <t>給与所得</t>
    <rPh sb="0" eb="2">
      <t>きゅうよ</t>
    </rPh>
    <rPh sb="2" eb="4">
      <t>しょとく</t>
    </rPh>
    <phoneticPr fontId="2" type="Hiragana"/>
  </si>
  <si>
    <t>②</t>
  </si>
  <si>
    <t>公的年金等の雑所得</t>
    <rPh sb="0" eb="4">
      <t>こうてきねんきん</t>
    </rPh>
    <rPh sb="4" eb="5">
      <t>とう</t>
    </rPh>
    <rPh sb="6" eb="9">
      <t>ざつしょとく</t>
    </rPh>
    <phoneticPr fontId="2" type="Hiragana"/>
  </si>
  <si>
    <t>（参考）国税庁ホームページ  給与所得控除</t>
    <rPh sb="1" eb="3">
      <t>さんこう</t>
    </rPh>
    <rPh sb="4" eb="7">
      <t>こくぜいちょう</t>
    </rPh>
    <rPh sb="15" eb="19">
      <t>きゅうよしょとく</t>
    </rPh>
    <rPh sb="19" eb="21">
      <t>こうじょ</t>
    </rPh>
    <phoneticPr fontId="2" type="Hiragana"/>
  </si>
  <si>
    <t>（参考）国税庁ホームページ  公的年金等に係る雑所得の金額の計算方法</t>
    <rPh sb="1" eb="3">
      <t>さんこう</t>
    </rPh>
    <rPh sb="4" eb="7">
      <t>こくぜいちょう</t>
    </rPh>
    <rPh sb="15" eb="19">
      <t>こうてきねんきん</t>
    </rPh>
    <rPh sb="19" eb="20">
      <t>とう</t>
    </rPh>
    <rPh sb="21" eb="22">
      <t>かか</t>
    </rPh>
    <rPh sb="23" eb="26">
      <t>ざつしょとく</t>
    </rPh>
    <rPh sb="27" eb="29">
      <t>きんがく</t>
    </rPh>
    <rPh sb="30" eb="32">
      <t>けいさん</t>
    </rPh>
    <rPh sb="32" eb="34">
      <t>ほうほう</t>
    </rPh>
    <phoneticPr fontId="2" type="Hiragana"/>
  </si>
  <si>
    <t>所得金額調整控除の計算</t>
    <rPh sb="0" eb="2">
      <t>しょとく</t>
    </rPh>
    <rPh sb="2" eb="4">
      <t>きんがく</t>
    </rPh>
    <rPh sb="4" eb="6">
      <t>ちょうせい</t>
    </rPh>
    <rPh sb="6" eb="8">
      <t>こうじょ</t>
    </rPh>
    <rPh sb="9" eb="11">
      <t>けいさん</t>
    </rPh>
    <phoneticPr fontId="2" type="Hiragana"/>
  </si>
  <si>
    <t>※10万円を超える場合は10万円</t>
    <rPh sb="3" eb="5">
      <t>まんえん</t>
    </rPh>
    <rPh sb="6" eb="7">
      <t>こ</t>
    </rPh>
    <rPh sb="9" eb="11">
      <t>ばあい</t>
    </rPh>
    <rPh sb="14" eb="16">
      <t>まんえん</t>
    </rPh>
    <phoneticPr fontId="2" type="Hiragana"/>
  </si>
  <si>
    <t>給与所得の金額</t>
    <rPh sb="0" eb="4">
      <t>きゅうよしょとく</t>
    </rPh>
    <rPh sb="5" eb="7">
      <t>きんがく</t>
    </rPh>
    <phoneticPr fontId="2" type="Hiragana"/>
  </si>
  <si>
    <t>所得金額調整控除額</t>
    <rPh sb="0" eb="4">
      <t>しょとくきんがく</t>
    </rPh>
    <rPh sb="4" eb="6">
      <t>ちょうせい</t>
    </rPh>
    <rPh sb="6" eb="8">
      <t>こうじょ</t>
    </rPh>
    <rPh sb="8" eb="9">
      <t>がく</t>
    </rPh>
    <phoneticPr fontId="2" type="Hiragana"/>
  </si>
  <si>
    <t>＝給与所得額（①の金額）＋年金所得額（②の金額）－10万円</t>
    <rPh sb="1" eb="5">
      <t>きゅうよしょとく</t>
    </rPh>
    <rPh sb="5" eb="6">
      <t>がく</t>
    </rPh>
    <rPh sb="9" eb="11">
      <t>きんがく</t>
    </rPh>
    <rPh sb="13" eb="15">
      <t>ねんきん</t>
    </rPh>
    <rPh sb="15" eb="18">
      <t>しょとくがく</t>
    </rPh>
    <rPh sb="21" eb="23">
      <t>きんがく</t>
    </rPh>
    <rPh sb="27" eb="29">
      <t>まんえん</t>
    </rPh>
    <phoneticPr fontId="2" type="Hiragana"/>
  </si>
  <si>
    <t>③</t>
  </si>
  <si>
    <t>給与所得と公的年金等雑所得があり、給与所得控除後の給与等の金額と公的年金等の雑所得の合計額が10万円を超える場合は、所得金額調整控除(最高10万円)を給与所得控除後の給与等の金額(①の金額)から差し引きます。</t>
    <rPh sb="0" eb="4">
      <t>きゅうよ</t>
    </rPh>
    <rPh sb="5" eb="13">
      <t>こうてきねんきん</t>
    </rPh>
    <rPh sb="17" eb="21">
      <t>きゅうよしょとく</t>
    </rPh>
    <rPh sb="21" eb="24">
      <t>こうじょご</t>
    </rPh>
    <rPh sb="25" eb="27">
      <t>きゅうよ</t>
    </rPh>
    <rPh sb="27" eb="28">
      <t>とう</t>
    </rPh>
    <rPh sb="29" eb="31">
      <t>きんがく</t>
    </rPh>
    <rPh sb="32" eb="34">
      <t>こうてき</t>
    </rPh>
    <rPh sb="34" eb="36">
      <t>ねんきん</t>
    </rPh>
    <rPh sb="36" eb="37">
      <t>とう</t>
    </rPh>
    <rPh sb="38" eb="41">
      <t>ざつしょとく</t>
    </rPh>
    <rPh sb="42" eb="44">
      <t>ごうけい</t>
    </rPh>
    <rPh sb="44" eb="45">
      <t>がく</t>
    </rPh>
    <rPh sb="48" eb="50">
      <t>まんえん</t>
    </rPh>
    <rPh sb="51" eb="52">
      <t>こ</t>
    </rPh>
    <rPh sb="54" eb="56">
      <t>ばあい</t>
    </rPh>
    <rPh sb="58" eb="62">
      <t>しょとくきんがく</t>
    </rPh>
    <rPh sb="62" eb="64">
      <t>ちょうせい</t>
    </rPh>
    <rPh sb="64" eb="66">
      <t>こうじょ</t>
    </rPh>
    <rPh sb="67" eb="69">
      <t>さいこう</t>
    </rPh>
    <rPh sb="71" eb="73">
      <t>まんえん</t>
    </rPh>
    <rPh sb="75" eb="82">
      <t>きゅうよしょ</t>
    </rPh>
    <rPh sb="83" eb="86">
      <t>きゅうよとう</t>
    </rPh>
    <rPh sb="87" eb="89">
      <t>きんがく</t>
    </rPh>
    <rPh sb="92" eb="94">
      <t>きんがく</t>
    </rPh>
    <rPh sb="97" eb="98">
      <t>さ</t>
    </rPh>
    <rPh sb="99" eb="100">
      <t>ひ</t>
    </rPh>
    <phoneticPr fontId="2" type="Hiragana"/>
  </si>
  <si>
    <t>各種軽減や減免は反映されていません。(未就学児の軽減を除く。)</t>
  </si>
  <si>
    <t>給与所得控除後の給与の金額(①)</t>
    <rPh sb="0" eb="4">
      <t>きゅうよしょとく</t>
    </rPh>
    <rPh sb="4" eb="7">
      <t>こうじょご</t>
    </rPh>
    <rPh sb="8" eb="10">
      <t>きゅうよ</t>
    </rPh>
    <rPh sb="11" eb="13">
      <t>きんがく</t>
    </rPh>
    <phoneticPr fontId="2" type="Hiragana"/>
  </si>
  <si>
    <t>所得金額調整控除額((①+②)-10万円)</t>
    <rPh sb="0" eb="2">
      <t>しょとく</t>
    </rPh>
    <rPh sb="2" eb="4">
      <t>きんがく</t>
    </rPh>
    <rPh sb="4" eb="6">
      <t>ちょうせい</t>
    </rPh>
    <rPh sb="6" eb="8">
      <t>こうじょ</t>
    </rPh>
    <rPh sb="8" eb="9">
      <t>がく</t>
    </rPh>
    <rPh sb="18" eb="20">
      <t>まんえん</t>
    </rPh>
    <phoneticPr fontId="2" type="Hiragana"/>
  </si>
  <si>
    <t>※最高10万円</t>
    <rPh sb="1" eb="3">
      <t>さいこう</t>
    </rPh>
    <rPh sb="5" eb="7">
      <t>まんえん</t>
    </rPh>
    <phoneticPr fontId="2" type="Hiragana"/>
  </si>
  <si>
    <t>メモ欄</t>
    <rPh sb="2" eb="3">
      <t>らん</t>
    </rPh>
    <phoneticPr fontId="2" type="Hiragana"/>
  </si>
  <si>
    <t>分離申告（譲渡、株、山林）された方</t>
  </si>
  <si>
    <t>R5年度長久手市国民健康保険税【試算】</t>
    <rPh sb="2" eb="4">
      <t>ねんど</t>
    </rPh>
    <rPh sb="4" eb="8">
      <t>ながくてし</t>
    </rPh>
    <rPh sb="8" eb="10">
      <t>こくみん</t>
    </rPh>
    <rPh sb="10" eb="12">
      <t>けんこう</t>
    </rPh>
    <rPh sb="12" eb="15">
      <t>ほけんぜい</t>
    </rPh>
    <rPh sb="16" eb="18">
      <t>しさん</t>
    </rPh>
    <phoneticPr fontId="2" type="Hiragana"/>
  </si>
  <si>
    <t>R5年度</t>
    <rPh sb="2" eb="4">
      <t>ねんど</t>
    </rPh>
    <phoneticPr fontId="2" type="Hiragana"/>
  </si>
  <si>
    <t>（上限22万円）</t>
    <rPh sb="1" eb="3">
      <t>じょうげん</t>
    </rPh>
    <rPh sb="5" eb="7">
      <t>まんえん</t>
    </rPh>
    <phoneticPr fontId="2" type="Hiragana"/>
  </si>
  <si>
    <t>昭和33年1月2日以降に生まれた人
（65歳未満）</t>
    <rPh sb="0" eb="2">
      <t>しょうわ</t>
    </rPh>
    <rPh sb="4" eb="5">
      <t>ねん</t>
    </rPh>
    <rPh sb="6" eb="7">
      <t>がつ</t>
    </rPh>
    <rPh sb="8" eb="9">
      <t>にち</t>
    </rPh>
    <rPh sb="9" eb="11">
      <t>いこう</t>
    </rPh>
    <rPh sb="12" eb="13">
      <t>う</t>
    </rPh>
    <rPh sb="16" eb="17">
      <t>ひと</t>
    </rPh>
    <rPh sb="21" eb="22">
      <t>さい</t>
    </rPh>
    <rPh sb="22" eb="24">
      <t>みまん</t>
    </rPh>
    <phoneticPr fontId="2" type="Hiragana"/>
  </si>
  <si>
    <t>昭和33年1月1日以前に生まれた人
（65歳以上）</t>
    <rPh sb="0" eb="2">
      <t>しょうわ</t>
    </rPh>
    <rPh sb="4" eb="5">
      <t>ねん</t>
    </rPh>
    <rPh sb="6" eb="7">
      <t>がつ</t>
    </rPh>
    <rPh sb="8" eb="9">
      <t>にち</t>
    </rPh>
    <rPh sb="9" eb="11">
      <t>いぜん</t>
    </rPh>
    <rPh sb="12" eb="13">
      <t>う</t>
    </rPh>
    <rPh sb="16" eb="17">
      <t>ひと</t>
    </rPh>
    <rPh sb="21" eb="22">
      <t>さい</t>
    </rPh>
    <rPh sb="22" eb="24">
      <t>いじょう</t>
    </rPh>
    <phoneticPr fontId="2" type="Hiragana"/>
  </si>
  <si>
    <t>昭和33年1月2日以降に生まれた人
（65歳未満）</t>
    <rPh sb="6" eb="7">
      <t>がつ</t>
    </rPh>
    <rPh sb="8" eb="9">
      <t>にち</t>
    </rPh>
    <rPh sb="9" eb="11">
      <t>いこう</t>
    </rPh>
    <rPh sb="12" eb="13">
      <t>う</t>
    </rPh>
    <rPh sb="16" eb="17">
      <t>ひと</t>
    </rPh>
    <rPh sb="21" eb="22">
      <t>さい</t>
    </rPh>
    <rPh sb="22" eb="24">
      <t>みまん</t>
    </rPh>
    <phoneticPr fontId="2" type="Hiragana"/>
  </si>
  <si>
    <t>昭和33年1月1日以前に生まれた人
（65歳以上）</t>
    <rPh sb="6" eb="7">
      <t>がつ</t>
    </rPh>
    <rPh sb="8" eb="9">
      <t>にち</t>
    </rPh>
    <rPh sb="9" eb="11">
      <t>いぜん</t>
    </rPh>
    <rPh sb="12" eb="13">
      <t>う</t>
    </rPh>
    <rPh sb="16" eb="17">
      <t>ひと</t>
    </rPh>
    <rPh sb="21" eb="22">
      <t>さい</t>
    </rPh>
    <rPh sb="22" eb="24">
      <t>いじょう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</si>
</sst>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令和4年&quot;m&quot;月&quot;d&quot;日&quot;;@"/>
    <numFmt numFmtId="177" formatCode="[$-411]ggge&quot;年&quot;m&quot;月&quot;d&quot;日&quot;;@"/>
  </numFmts>
  <fonts count="22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rgb="FF000000"/>
      <name val="AR Pゴシック体M"/>
      <family val="3"/>
    </font>
    <font>
      <sz val="20"/>
      <color rgb="FF000000"/>
      <name val="ＭＳ Ｐゴシック"/>
      <family val="3"/>
    </font>
    <font>
      <sz val="12"/>
      <color rgb="FF000000"/>
      <name val="Times New Roman"/>
      <family val="1"/>
    </font>
    <font>
      <b/>
      <sz val="18"/>
      <color auto="1"/>
      <name val="ＭＳ Ｐゴシック"/>
      <family val="3"/>
    </font>
    <font>
      <sz val="9"/>
      <color auto="1"/>
      <name val="ＭＳ Ｐゴシック"/>
      <family val="3"/>
    </font>
    <font>
      <b/>
      <sz val="12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12"/>
      <color auto="1"/>
      <name val="ＭＳ Ｐゴシック"/>
      <family val="3"/>
    </font>
    <font>
      <sz val="16"/>
      <color rgb="FFFF0000"/>
      <name val="ＭＳ Ｐ明朝"/>
      <family val="1"/>
    </font>
    <font>
      <sz val="16"/>
      <color auto="1"/>
      <name val="ＭＳ Ｐ明朝"/>
      <family val="1"/>
    </font>
    <font>
      <sz val="12"/>
      <color auto="1"/>
      <name val="ＭＳ Ｐ明朝"/>
      <family val="1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sz val="16"/>
      <color auto="1"/>
      <name val="HG創英角ｺﾞｼｯｸUB"/>
      <family val="3"/>
    </font>
    <font>
      <sz val="16"/>
      <color rgb="FFFF0000"/>
      <name val="ＭＳ Ｐゴシック"/>
      <family val="3"/>
    </font>
    <font>
      <b/>
      <sz val="11"/>
      <color auto="1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C4D79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38" fontId="4" fillId="0" borderId="0" xfId="2" applyFont="1" applyProtection="1">
      <alignment vertical="center"/>
      <protection hidden="1"/>
    </xf>
    <xf numFmtId="38" fontId="4" fillId="0" borderId="0" xfId="2" applyFont="1" applyAlignment="1" applyProtection="1">
      <alignment horizontal="right" vertical="center"/>
      <protection hidden="1"/>
    </xf>
    <xf numFmtId="38" fontId="4" fillId="0" borderId="0" xfId="2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38" fontId="8" fillId="0" borderId="0" xfId="2" applyFont="1" applyFill="1" applyBorder="1" applyAlignment="1" applyProtection="1">
      <alignment vertical="center"/>
      <protection hidden="1"/>
    </xf>
    <xf numFmtId="38" fontId="8" fillId="0" borderId="0" xfId="2" applyFont="1" applyFill="1" applyAlignment="1" applyProtection="1">
      <alignment horizontal="center" vertical="center"/>
      <protection hidden="1"/>
    </xf>
    <xf numFmtId="38" fontId="4" fillId="0" borderId="1" xfId="2" applyFont="1" applyBorder="1" applyAlignment="1" applyProtection="1">
      <alignment horizontal="left" vertical="center" wrapText="1"/>
      <protection hidden="1"/>
    </xf>
    <xf numFmtId="38" fontId="4" fillId="0" borderId="0" xfId="2" applyFont="1" applyBorder="1" applyAlignment="1" applyProtection="1">
      <alignment horizontal="left" vertical="center" wrapText="1"/>
      <protection hidden="1"/>
    </xf>
    <xf numFmtId="38" fontId="4" fillId="0" borderId="0" xfId="2" applyFont="1" applyAlignment="1" applyProtection="1">
      <alignment horizontal="left" vertical="center"/>
      <protection hidden="1"/>
    </xf>
    <xf numFmtId="38" fontId="8" fillId="0" borderId="0" xfId="2" applyFont="1" applyFill="1" applyAlignment="1" applyProtection="1">
      <alignment vertical="center"/>
      <protection hidden="1"/>
    </xf>
    <xf numFmtId="0" fontId="0" fillId="0" borderId="2" xfId="0" applyBorder="1">
      <alignment vertical="center"/>
    </xf>
    <xf numFmtId="0" fontId="0" fillId="0" borderId="0" xfId="0">
      <alignment vertical="center"/>
    </xf>
    <xf numFmtId="38" fontId="4" fillId="0" borderId="0" xfId="2" applyFont="1" applyBorder="1" applyAlignment="1" applyProtection="1">
      <alignment vertical="center"/>
      <protection hidden="1"/>
    </xf>
    <xf numFmtId="0" fontId="4" fillId="0" borderId="0" xfId="0" applyFont="1">
      <alignment vertical="center"/>
    </xf>
    <xf numFmtId="38" fontId="4" fillId="0" borderId="1" xfId="2" applyFont="1" applyBorder="1" applyAlignment="1" applyProtection="1">
      <alignment horizontal="center" vertical="center"/>
      <protection hidden="1"/>
    </xf>
    <xf numFmtId="38" fontId="4" fillId="0" borderId="3" xfId="2" applyFont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horizontal="right" vertical="center"/>
      <protection hidden="1"/>
    </xf>
    <xf numFmtId="38" fontId="9" fillId="0" borderId="0" xfId="2" applyFont="1" applyFill="1" applyBorder="1" applyAlignment="1" applyProtection="1">
      <alignment horizontal="right" vertical="center"/>
      <protection hidden="1"/>
    </xf>
    <xf numFmtId="38" fontId="10" fillId="0" borderId="0" xfId="2" applyFont="1" applyBorder="1" applyAlignment="1" applyProtection="1">
      <alignment horizontal="right" vertical="center"/>
      <protection hidden="1"/>
    </xf>
    <xf numFmtId="38" fontId="4" fillId="2" borderId="0" xfId="2" applyFont="1" applyFill="1" applyAlignment="1" applyProtection="1">
      <alignment horizontal="left" vertical="center"/>
      <protection hidden="1"/>
    </xf>
    <xf numFmtId="38" fontId="4" fillId="2" borderId="0" xfId="2" applyFont="1" applyFill="1" applyAlignment="1" applyProtection="1">
      <alignment horizontal="right" vertical="center"/>
      <protection hidden="1"/>
    </xf>
    <xf numFmtId="38" fontId="4" fillId="0" borderId="0" xfId="2" applyFont="1" applyBorder="1" applyAlignment="1" applyProtection="1">
      <alignment vertical="center" wrapText="1"/>
      <protection hidden="1"/>
    </xf>
    <xf numFmtId="38" fontId="4" fillId="0" borderId="4" xfId="2" applyFont="1" applyBorder="1" applyAlignment="1" applyProtection="1">
      <alignment horizontal="center" vertical="center"/>
      <protection hidden="1"/>
    </xf>
    <xf numFmtId="38" fontId="0" fillId="0" borderId="0" xfId="2" applyFont="1" applyFill="1" applyBorder="1" applyAlignment="1" applyProtection="1">
      <alignment horizontal="left" vertical="center"/>
      <protection hidden="1"/>
    </xf>
    <xf numFmtId="38" fontId="0" fillId="0" borderId="0" xfId="2" applyFont="1" applyFill="1" applyAlignment="1" applyProtection="1">
      <alignment horizontal="left" vertical="center"/>
      <protection hidden="1"/>
    </xf>
    <xf numFmtId="38" fontId="4" fillId="0" borderId="0" xfId="2" applyFont="1" applyAlignment="1" applyProtection="1">
      <alignment horizontal="left" vertical="top"/>
      <protection hidden="1"/>
    </xf>
    <xf numFmtId="38" fontId="4" fillId="2" borderId="0" xfId="2" applyFont="1" applyFill="1" applyAlignment="1" applyProtection="1">
      <alignment horizontal="center" vertical="center"/>
      <protection hidden="1"/>
    </xf>
    <xf numFmtId="38" fontId="4" fillId="0" borderId="0" xfId="2" applyFont="1" applyFill="1" applyAlignment="1" applyProtection="1">
      <alignment vertical="center" wrapText="1"/>
      <protection hidden="1"/>
    </xf>
    <xf numFmtId="38" fontId="4" fillId="3" borderId="3" xfId="2" applyFont="1" applyFill="1" applyBorder="1" applyAlignment="1" applyProtection="1">
      <alignment horizontal="center" vertical="center"/>
      <protection locked="0" hidden="1"/>
    </xf>
    <xf numFmtId="38" fontId="4" fillId="0" borderId="0" xfId="2" applyFont="1" applyFill="1" applyAlignment="1" applyProtection="1">
      <alignment horizontal="center" vertical="center"/>
      <protection locked="0" hidden="1"/>
    </xf>
    <xf numFmtId="38" fontId="10" fillId="0" borderId="0" xfId="2" applyFont="1" applyProtection="1">
      <alignment vertical="center"/>
      <protection hidden="1"/>
    </xf>
    <xf numFmtId="38" fontId="4" fillId="2" borderId="0" xfId="2" applyFont="1" applyFill="1" applyProtection="1">
      <alignment vertical="center"/>
      <protection hidden="1"/>
    </xf>
    <xf numFmtId="38" fontId="11" fillId="2" borderId="0" xfId="2" applyFont="1" applyFill="1" applyBorder="1" applyAlignment="1" applyProtection="1">
      <alignment horizontal="center" vertical="center"/>
      <protection hidden="1"/>
    </xf>
    <xf numFmtId="38" fontId="4" fillId="3" borderId="1" xfId="2" applyFont="1" applyFill="1" applyBorder="1" applyAlignment="1" applyProtection="1">
      <alignment horizontal="right" vertical="center"/>
      <protection locked="0" hidden="1"/>
    </xf>
    <xf numFmtId="38" fontId="4" fillId="3" borderId="5" xfId="2" applyFont="1" applyFill="1" applyBorder="1" applyAlignment="1" applyProtection="1">
      <alignment horizontal="right" vertical="center"/>
      <protection locked="0" hidden="1"/>
    </xf>
    <xf numFmtId="38" fontId="4" fillId="0" borderId="6" xfId="2" applyFont="1" applyFill="1" applyBorder="1" applyAlignment="1" applyProtection="1">
      <alignment horizontal="center" vertical="center"/>
      <protection locked="0" hidden="1"/>
    </xf>
    <xf numFmtId="38" fontId="4" fillId="0" borderId="0" xfId="2" applyFont="1" applyFill="1" applyBorder="1" applyAlignment="1" applyProtection="1">
      <alignment horizontal="center" vertical="center" wrapText="1"/>
      <protection hidden="1"/>
    </xf>
    <xf numFmtId="38" fontId="4" fillId="0" borderId="0" xfId="2" applyFont="1" applyFill="1" applyAlignment="1" applyProtection="1">
      <alignment horizontal="right" vertical="center" wrapText="1"/>
      <protection hidden="1"/>
    </xf>
    <xf numFmtId="38" fontId="4" fillId="3" borderId="4" xfId="2" applyFont="1" applyFill="1" applyBorder="1" applyAlignment="1" applyProtection="1">
      <alignment horizontal="right" vertical="center"/>
      <protection locked="0" hidden="1"/>
    </xf>
    <xf numFmtId="38" fontId="4" fillId="3" borderId="7" xfId="2" applyFont="1" applyFill="1" applyBorder="1" applyAlignment="1" applyProtection="1">
      <alignment horizontal="right" vertical="center"/>
      <protection locked="0" hidden="1"/>
    </xf>
    <xf numFmtId="38" fontId="4" fillId="0" borderId="8" xfId="2" applyFont="1" applyFill="1" applyBorder="1" applyAlignment="1" applyProtection="1">
      <alignment horizontal="center" vertical="center"/>
      <protection locked="0" hidden="1"/>
    </xf>
    <xf numFmtId="40" fontId="4" fillId="0" borderId="0" xfId="2" applyNumberFormat="1" applyFont="1" applyProtection="1">
      <alignment vertical="center"/>
      <protection hidden="1"/>
    </xf>
    <xf numFmtId="38" fontId="0" fillId="0" borderId="0" xfId="2" applyFont="1" applyProtection="1">
      <alignment vertical="center"/>
      <protection hidden="1"/>
    </xf>
    <xf numFmtId="38" fontId="12" fillId="2" borderId="0" xfId="2" applyFont="1" applyFill="1" applyProtection="1">
      <alignment vertical="center"/>
      <protection hidden="1"/>
    </xf>
    <xf numFmtId="38" fontId="4" fillId="0" borderId="1" xfId="2" applyFont="1" applyBorder="1" applyAlignment="1" applyProtection="1">
      <alignment horizontal="center" vertical="center" wrapText="1"/>
      <protection hidden="1"/>
    </xf>
    <xf numFmtId="38" fontId="4" fillId="0" borderId="1" xfId="2" applyFont="1" applyBorder="1" applyAlignment="1" applyProtection="1">
      <alignment horizontal="right" vertical="center"/>
      <protection hidden="1"/>
    </xf>
    <xf numFmtId="38" fontId="4" fillId="0" borderId="9" xfId="2" applyFont="1" applyFill="1" applyBorder="1" applyAlignment="1" applyProtection="1">
      <alignment horizontal="right" vertical="center"/>
      <protection hidden="1"/>
    </xf>
    <xf numFmtId="38" fontId="13" fillId="0" borderId="0" xfId="2" applyFont="1" applyBorder="1" applyAlignment="1" applyProtection="1">
      <alignment horizontal="right" vertical="center"/>
      <protection hidden="1"/>
    </xf>
    <xf numFmtId="176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177" fontId="4" fillId="0" borderId="0" xfId="2" applyNumberFormat="1" applyFont="1" applyFill="1" applyAlignment="1" applyProtection="1">
      <alignment horizontal="center" vertical="center" wrapText="1"/>
      <protection hidden="1"/>
    </xf>
    <xf numFmtId="38" fontId="4" fillId="0" borderId="4" xfId="2" applyFont="1" applyBorder="1" applyAlignment="1" applyProtection="1">
      <alignment horizontal="right" vertical="center"/>
      <protection hidden="1"/>
    </xf>
    <xf numFmtId="38" fontId="4" fillId="0" borderId="10" xfId="2" applyFont="1" applyFill="1" applyBorder="1" applyAlignment="1" applyProtection="1">
      <alignment horizontal="right" vertical="center"/>
      <protection hidden="1"/>
    </xf>
    <xf numFmtId="38" fontId="4" fillId="0" borderId="0" xfId="2" applyFont="1" applyBorder="1" applyProtection="1">
      <alignment vertical="center"/>
      <protection hidden="1"/>
    </xf>
    <xf numFmtId="38" fontId="4" fillId="0" borderId="0" xfId="2" applyFont="1" applyAlignment="1" applyProtection="1">
      <alignment horizontal="left" vertical="top" wrapText="1"/>
      <protection hidden="1"/>
    </xf>
    <xf numFmtId="38" fontId="4" fillId="0" borderId="0" xfId="2" applyFont="1" applyProtection="1">
      <alignment vertical="center"/>
      <protection locked="0" hidden="1"/>
    </xf>
    <xf numFmtId="38" fontId="4" fillId="0" borderId="0" xfId="2" applyFont="1" applyBorder="1" applyAlignment="1" applyProtection="1">
      <alignment horizontal="center" vertical="center"/>
      <protection hidden="1"/>
    </xf>
    <xf numFmtId="0" fontId="0" fillId="0" borderId="4" xfId="0" applyBorder="1">
      <alignment vertical="center"/>
    </xf>
    <xf numFmtId="38" fontId="0" fillId="0" borderId="3" xfId="2" applyFont="1" applyBorder="1" applyProtection="1">
      <alignment vertical="center"/>
      <protection hidden="1"/>
    </xf>
    <xf numFmtId="0" fontId="4" fillId="0" borderId="0" xfId="2" applyNumberFormat="1" applyFont="1" applyProtection="1">
      <alignment vertical="center"/>
      <protection hidden="1"/>
    </xf>
    <xf numFmtId="0" fontId="14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1" xfId="0" applyFont="1" applyBorder="1">
      <alignment vertical="center"/>
    </xf>
    <xf numFmtId="0" fontId="18" fillId="4" borderId="12" xfId="0" applyFont="1" applyFill="1" applyBorder="1">
      <alignment vertical="center"/>
    </xf>
    <xf numFmtId="0" fontId="15" fillId="0" borderId="12" xfId="0" applyFont="1" applyBorder="1">
      <alignment vertical="center"/>
    </xf>
    <xf numFmtId="0" fontId="1" fillId="0" borderId="12" xfId="1" applyBorder="1">
      <alignment vertical="center"/>
    </xf>
    <xf numFmtId="0" fontId="0" fillId="0" borderId="13" xfId="0" applyBorder="1">
      <alignment vertical="center"/>
    </xf>
    <xf numFmtId="0" fontId="15" fillId="0" borderId="14" xfId="0" applyFont="1" applyBorder="1">
      <alignment vertical="center"/>
    </xf>
    <xf numFmtId="0" fontId="15" fillId="4" borderId="0" xfId="0" applyFont="1" applyFill="1" applyBorder="1">
      <alignment vertical="center"/>
    </xf>
    <xf numFmtId="0" fontId="15" fillId="0" borderId="0" xfId="0" applyFon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8" fillId="0" borderId="0" xfId="0" applyFont="1">
      <alignment vertical="center"/>
    </xf>
    <xf numFmtId="0" fontId="18" fillId="0" borderId="0" xfId="0" applyNumberFormat="1" applyFont="1" applyAlignment="1">
      <alignment horizontal="center" vertical="center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7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3">
      <alignment vertical="center"/>
    </xf>
    <xf numFmtId="0" fontId="19" fillId="0" borderId="0" xfId="0" applyFo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6" borderId="0" xfId="0" applyFont="1" applyFill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>
      <alignment vertical="center"/>
    </xf>
    <xf numFmtId="0" fontId="18" fillId="8" borderId="22" xfId="0" applyFont="1" applyFill="1" applyBorder="1">
      <alignment vertical="center"/>
    </xf>
    <xf numFmtId="0" fontId="18" fillId="8" borderId="0" xfId="0" applyFont="1" applyFill="1">
      <alignment vertical="center"/>
    </xf>
    <xf numFmtId="0" fontId="18" fillId="9" borderId="0" xfId="0" applyFont="1" applyFill="1">
      <alignment vertical="center"/>
    </xf>
    <xf numFmtId="0" fontId="18" fillId="0" borderId="4" xfId="0" applyFont="1" applyBorder="1" applyAlignment="1">
      <alignment horizontal="left" vertical="center"/>
    </xf>
    <xf numFmtId="0" fontId="18" fillId="5" borderId="0" xfId="0" applyFont="1" applyFill="1">
      <alignment vertical="center"/>
    </xf>
    <xf numFmtId="0" fontId="18" fillId="7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18" fillId="6" borderId="0" xfId="0" applyFont="1" applyFill="1">
      <alignment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7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0" fontId="20" fillId="8" borderId="0" xfId="0" applyFont="1" applyFill="1">
      <alignment vertical="center"/>
    </xf>
    <xf numFmtId="0" fontId="18" fillId="0" borderId="3" xfId="0" applyFont="1" applyBorder="1" applyAlignment="1">
      <alignment horizontal="left" vertical="center"/>
    </xf>
    <xf numFmtId="9" fontId="18" fillId="0" borderId="3" xfId="0" applyNumberFormat="1" applyFont="1" applyBorder="1">
      <alignment vertical="center"/>
    </xf>
    <xf numFmtId="38" fontId="18" fillId="0" borderId="3" xfId="2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21" fillId="0" borderId="0" xfId="0" applyFont="1">
      <alignment vertical="center"/>
    </xf>
  </cellXfs>
  <cellStyles count="4">
    <cellStyle name="ハイパーリンク_R2zeigakusisann" xfId="1"/>
    <cellStyle name="標準" xfId="0" builtinId="0"/>
    <cellStyle name="桁区切り" xfId="2" builtinId="6"/>
    <cellStyle name="ハイパーリンク" xfId="3" builtinId="8"/>
  </cellStyles>
  <tableStyles count="0" defaultTableStyle="TableStyleMedium2" defaultPivotStyle="PivotStyleLight16"/>
  <colors>
    <mruColors>
      <color rgb="FFC4D79B"/>
      <color rgb="FFD4F3B5"/>
      <color rgb="FFF8EB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133350</xdr:colOff>
      <xdr:row>2</xdr:row>
      <xdr:rowOff>67310</xdr:rowOff>
    </xdr:from>
    <xdr:to xmlns:xdr="http://schemas.openxmlformats.org/drawingml/2006/spreadsheetDrawing">
      <xdr:col>5</xdr:col>
      <xdr:colOff>428625</xdr:colOff>
      <xdr:row>4</xdr:row>
      <xdr:rowOff>256540</xdr:rowOff>
    </xdr:to>
    <xdr:sp macro="" textlink="">
      <xdr:nvSpPr>
        <xdr:cNvPr id="2" name="テキスト ボックス 1"/>
        <xdr:cNvSpPr txBox="1"/>
      </xdr:nvSpPr>
      <xdr:spPr>
        <a:xfrm>
          <a:off x="685800" y="476885"/>
          <a:ext cx="3514725" cy="10083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長久手市では令和</a:t>
          </a:r>
          <a:r>
            <a:rPr kumimoji="1" lang="en-US" altLang="ja-JP" sz="1100"/>
            <a:t>5</a:t>
          </a:r>
          <a:r>
            <a:rPr kumimoji="1" lang="ja-JP" altLang="en-US" sz="1100"/>
            <a:t>年度国民健康保険税の税率等の改正を予定しています。</a:t>
          </a:r>
          <a:endParaRPr kumimoji="1" lang="en-US" altLang="ja-JP" sz="1100"/>
        </a:p>
        <a:p>
          <a:r>
            <a:rPr kumimoji="1" lang="ja-JP" altLang="en-US" sz="1100"/>
            <a:t>この税額は改正後の税率で試算したものですが、今後、変更となる場合があります、ご了承ください。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429260</xdr:colOff>
      <xdr:row>5</xdr:row>
      <xdr:rowOff>64135</xdr:rowOff>
    </xdr:from>
    <xdr:to xmlns:xdr="http://schemas.openxmlformats.org/drawingml/2006/spreadsheetDrawing">
      <xdr:col>8</xdr:col>
      <xdr:colOff>95885</xdr:colOff>
      <xdr:row>20</xdr:row>
      <xdr:rowOff>6350</xdr:rowOff>
    </xdr:to>
    <xdr:pic macro="">
      <xdr:nvPicPr>
        <xdr:cNvPr id="2" name="Picture 1" descr="源泉徴収表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260" y="1216660"/>
          <a:ext cx="5153025" cy="3514090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 xmlns:xdr="http://schemas.openxmlformats.org/drawingml/2006/spreadsheetDrawing">
      <xdr:col>3</xdr:col>
      <xdr:colOff>283210</xdr:colOff>
      <xdr:row>9</xdr:row>
      <xdr:rowOff>97790</xdr:rowOff>
    </xdr:from>
    <xdr:to xmlns:xdr="http://schemas.openxmlformats.org/drawingml/2006/spreadsheetDrawing">
      <xdr:col>5</xdr:col>
      <xdr:colOff>35560</xdr:colOff>
      <xdr:row>11</xdr:row>
      <xdr:rowOff>15240</xdr:rowOff>
    </xdr:to>
    <xdr:sp macro="" textlink="">
      <xdr:nvSpPr>
        <xdr:cNvPr id="3" name="Rectangle 4"/>
        <xdr:cNvSpPr>
          <a:spLocks noChangeArrowheads="1"/>
        </xdr:cNvSpPr>
      </xdr:nvSpPr>
      <xdr:spPr>
        <a:xfrm>
          <a:off x="2340610" y="2202815"/>
          <a:ext cx="1123950" cy="393700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0</xdr:col>
      <xdr:colOff>238760</xdr:colOff>
      <xdr:row>78</xdr:row>
      <xdr:rowOff>66040</xdr:rowOff>
    </xdr:from>
    <xdr:to xmlns:xdr="http://schemas.openxmlformats.org/drawingml/2006/spreadsheetDrawing">
      <xdr:col>13</xdr:col>
      <xdr:colOff>0</xdr:colOff>
      <xdr:row>102</xdr:row>
      <xdr:rowOff>84455</xdr:rowOff>
    </xdr:to>
    <xdr:pic macro="">
      <xdr:nvPicPr>
        <xdr:cNvPr id="10" name="Picture 14" descr="年金源泉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760" y="18449290"/>
          <a:ext cx="8676640" cy="4133215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 xmlns:xdr="http://schemas.openxmlformats.org/drawingml/2006/spreadsheetDrawing">
      <xdr:col>0</xdr:col>
      <xdr:colOff>684530</xdr:colOff>
      <xdr:row>86</xdr:row>
      <xdr:rowOff>29210</xdr:rowOff>
    </xdr:from>
    <xdr:to xmlns:xdr="http://schemas.openxmlformats.org/drawingml/2006/spreadsheetDrawing">
      <xdr:col>2</xdr:col>
      <xdr:colOff>684530</xdr:colOff>
      <xdr:row>88</xdr:row>
      <xdr:rowOff>15875</xdr:rowOff>
    </xdr:to>
    <xdr:sp macro="" textlink="">
      <xdr:nvSpPr>
        <xdr:cNvPr id="11" name="Rectangle 15"/>
        <xdr:cNvSpPr>
          <a:spLocks noChangeArrowheads="1"/>
        </xdr:cNvSpPr>
      </xdr:nvSpPr>
      <xdr:spPr>
        <a:xfrm>
          <a:off x="684530" y="19784060"/>
          <a:ext cx="1371600" cy="329565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8</xdr:col>
      <xdr:colOff>457835</xdr:colOff>
      <xdr:row>85</xdr:row>
      <xdr:rowOff>103505</xdr:rowOff>
    </xdr:from>
    <xdr:to xmlns:xdr="http://schemas.openxmlformats.org/drawingml/2006/spreadsheetDrawing">
      <xdr:col>10</xdr:col>
      <xdr:colOff>486410</xdr:colOff>
      <xdr:row>88</xdr:row>
      <xdr:rowOff>127635</xdr:rowOff>
    </xdr:to>
    <xdr:sp macro="" textlink="">
      <xdr:nvSpPr>
        <xdr:cNvPr id="12" name="Rectangle 16"/>
        <xdr:cNvSpPr>
          <a:spLocks noChangeArrowheads="1"/>
        </xdr:cNvSpPr>
      </xdr:nvSpPr>
      <xdr:spPr>
        <a:xfrm>
          <a:off x="5944235" y="19686905"/>
          <a:ext cx="1400175" cy="538480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1</xdr:col>
      <xdr:colOff>315595</xdr:colOff>
      <xdr:row>6</xdr:row>
      <xdr:rowOff>215900</xdr:rowOff>
    </xdr:from>
    <xdr:to xmlns:xdr="http://schemas.openxmlformats.org/drawingml/2006/spreadsheetDrawing">
      <xdr:col>4</xdr:col>
      <xdr:colOff>420370</xdr:colOff>
      <xdr:row>8</xdr:row>
      <xdr:rowOff>53975</xdr:rowOff>
    </xdr:to>
    <xdr:sp macro="" textlink="">
      <xdr:nvSpPr>
        <xdr:cNvPr id="13" name="テキスト 13"/>
        <xdr:cNvSpPr txBox="1"/>
      </xdr:nvSpPr>
      <xdr:spPr>
        <a:xfrm>
          <a:off x="1001395" y="1606550"/>
          <a:ext cx="21621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 b="1">
              <a:solidFill>
                <a:schemeClr val="tx1">
                  <a:lumMod val="85000"/>
                  <a:lumOff val="15000"/>
                </a:schemeClr>
              </a:solidFill>
              <a:latin typeface="ARゴシック体M"/>
              <a:ea typeface="ARゴシック体M"/>
            </a:rPr>
            <a:t>愛知県長久手市岩作城の内60番地1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428625</xdr:colOff>
      <xdr:row>7</xdr:row>
      <xdr:rowOff>132715</xdr:rowOff>
    </xdr:from>
    <xdr:to xmlns:xdr="http://schemas.openxmlformats.org/drawingml/2006/spreadsheetDrawing">
      <xdr:col>7</xdr:col>
      <xdr:colOff>295275</xdr:colOff>
      <xdr:row>8</xdr:row>
      <xdr:rowOff>152400</xdr:rowOff>
    </xdr:to>
    <xdr:sp macro="" textlink="">
      <xdr:nvSpPr>
        <xdr:cNvPr id="14" name="テキスト 14"/>
        <xdr:cNvSpPr txBox="1"/>
      </xdr:nvSpPr>
      <xdr:spPr>
        <a:xfrm>
          <a:off x="3857625" y="1761490"/>
          <a:ext cx="1238250" cy="25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長久手　太郎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447675</xdr:colOff>
      <xdr:row>6</xdr:row>
      <xdr:rowOff>198120</xdr:rowOff>
    </xdr:from>
    <xdr:to xmlns:xdr="http://schemas.openxmlformats.org/drawingml/2006/spreadsheetDrawing">
      <xdr:col>7</xdr:col>
      <xdr:colOff>47625</xdr:colOff>
      <xdr:row>7</xdr:row>
      <xdr:rowOff>92710</xdr:rowOff>
    </xdr:to>
    <xdr:sp macro="" textlink="">
      <xdr:nvSpPr>
        <xdr:cNvPr id="15" name="テキスト 15"/>
        <xdr:cNvSpPr txBox="1"/>
      </xdr:nvSpPr>
      <xdr:spPr>
        <a:xfrm>
          <a:off x="3876675" y="1588770"/>
          <a:ext cx="971550" cy="1327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584835</xdr:colOff>
      <xdr:row>4</xdr:row>
      <xdr:rowOff>0</xdr:rowOff>
    </xdr:from>
    <xdr:to xmlns:xdr="http://schemas.openxmlformats.org/drawingml/2006/spreadsheetDrawing">
      <xdr:col>8</xdr:col>
      <xdr:colOff>95250</xdr:colOff>
      <xdr:row>9</xdr:row>
      <xdr:rowOff>66040</xdr:rowOff>
    </xdr:to>
    <xdr:sp macro="" textlink="">
      <xdr:nvSpPr>
        <xdr:cNvPr id="16" name="Line 2"/>
        <xdr:cNvSpPr>
          <a:spLocks noChangeShapeType="1"/>
        </xdr:cNvSpPr>
      </xdr:nvSpPr>
      <xdr:spPr>
        <a:xfrm flipH="1">
          <a:off x="3328035" y="914400"/>
          <a:ext cx="2253615" cy="1256665"/>
        </a:xfrm>
        <a:prstGeom prst="line">
          <a:avLst/>
        </a:prstGeom>
        <a:noFill/>
        <a:ln w="28575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28</xdr:row>
      <xdr:rowOff>172085</xdr:rowOff>
    </xdr:from>
    <xdr:to xmlns:xdr="http://schemas.openxmlformats.org/drawingml/2006/spreadsheetDrawing">
      <xdr:col>3</xdr:col>
      <xdr:colOff>113665</xdr:colOff>
      <xdr:row>29</xdr:row>
      <xdr:rowOff>94615</xdr:rowOff>
    </xdr:to>
    <xdr:sp macro="" textlink="">
      <xdr:nvSpPr>
        <xdr:cNvPr id="17" name="テキスト 16"/>
        <xdr:cNvSpPr txBox="1"/>
      </xdr:nvSpPr>
      <xdr:spPr>
        <a:xfrm>
          <a:off x="685800" y="6830060"/>
          <a:ext cx="1485265" cy="160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664845</xdr:colOff>
      <xdr:row>81</xdr:row>
      <xdr:rowOff>10160</xdr:rowOff>
    </xdr:from>
    <xdr:to xmlns:xdr="http://schemas.openxmlformats.org/drawingml/2006/spreadsheetDrawing">
      <xdr:col>4</xdr:col>
      <xdr:colOff>522605</xdr:colOff>
      <xdr:row>82</xdr:row>
      <xdr:rowOff>74930</xdr:rowOff>
    </xdr:to>
    <xdr:sp macro="" textlink="">
      <xdr:nvSpPr>
        <xdr:cNvPr id="18" name="テキスト 17"/>
        <xdr:cNvSpPr txBox="1"/>
      </xdr:nvSpPr>
      <xdr:spPr>
        <a:xfrm>
          <a:off x="1350645" y="18907760"/>
          <a:ext cx="191516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447675</xdr:colOff>
      <xdr:row>80</xdr:row>
      <xdr:rowOff>121920</xdr:rowOff>
    </xdr:from>
    <xdr:to xmlns:xdr="http://schemas.openxmlformats.org/drawingml/2006/spreadsheetDrawing">
      <xdr:col>10</xdr:col>
      <xdr:colOff>304165</xdr:colOff>
      <xdr:row>82</xdr:row>
      <xdr:rowOff>18415</xdr:rowOff>
    </xdr:to>
    <xdr:sp macro="" textlink="">
      <xdr:nvSpPr>
        <xdr:cNvPr id="19" name="テキスト 18"/>
        <xdr:cNvSpPr txBox="1"/>
      </xdr:nvSpPr>
      <xdr:spPr>
        <a:xfrm>
          <a:off x="5248275" y="18848070"/>
          <a:ext cx="1913890" cy="239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17145</xdr:colOff>
      <xdr:row>83</xdr:row>
      <xdr:rowOff>48260</xdr:rowOff>
    </xdr:from>
    <xdr:to xmlns:xdr="http://schemas.openxmlformats.org/drawingml/2006/spreadsheetDrawing">
      <xdr:col>4</xdr:col>
      <xdr:colOff>409575</xdr:colOff>
      <xdr:row>84</xdr:row>
      <xdr:rowOff>93345</xdr:rowOff>
    </xdr:to>
    <xdr:sp macro="" textlink="">
      <xdr:nvSpPr>
        <xdr:cNvPr id="20" name="テキスト 19"/>
        <xdr:cNvSpPr txBox="1"/>
      </xdr:nvSpPr>
      <xdr:spPr>
        <a:xfrm>
          <a:off x="1388745" y="19288760"/>
          <a:ext cx="1764030" cy="216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408940</xdr:colOff>
      <xdr:row>82</xdr:row>
      <xdr:rowOff>102870</xdr:rowOff>
    </xdr:from>
    <xdr:to xmlns:xdr="http://schemas.openxmlformats.org/drawingml/2006/spreadsheetDrawing">
      <xdr:col>10</xdr:col>
      <xdr:colOff>65405</xdr:colOff>
      <xdr:row>83</xdr:row>
      <xdr:rowOff>147320</xdr:rowOff>
    </xdr:to>
    <xdr:sp macro="" textlink="">
      <xdr:nvSpPr>
        <xdr:cNvPr id="21" name="テキスト 20"/>
        <xdr:cNvSpPr txBox="1"/>
      </xdr:nvSpPr>
      <xdr:spPr>
        <a:xfrm>
          <a:off x="5209540" y="19171920"/>
          <a:ext cx="1713865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171450</xdr:colOff>
      <xdr:row>5</xdr:row>
      <xdr:rowOff>39370</xdr:rowOff>
    </xdr:from>
    <xdr:to xmlns:xdr="http://schemas.openxmlformats.org/drawingml/2006/spreadsheetDrawing">
      <xdr:col>3</xdr:col>
      <xdr:colOff>57785</xdr:colOff>
      <xdr:row>5</xdr:row>
      <xdr:rowOff>200660</xdr:rowOff>
    </xdr:to>
    <xdr:sp macro="" textlink="">
      <xdr:nvSpPr>
        <xdr:cNvPr id="22" name="四角形 21"/>
        <xdr:cNvSpPr/>
      </xdr:nvSpPr>
      <xdr:spPr>
        <a:xfrm>
          <a:off x="1543050" y="1191895"/>
          <a:ext cx="572135" cy="16129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589915</xdr:colOff>
      <xdr:row>26</xdr:row>
      <xdr:rowOff>200660</xdr:rowOff>
    </xdr:from>
    <xdr:to xmlns:xdr="http://schemas.openxmlformats.org/drawingml/2006/spreadsheetDrawing">
      <xdr:col>3</xdr:col>
      <xdr:colOff>19050</xdr:colOff>
      <xdr:row>27</xdr:row>
      <xdr:rowOff>124460</xdr:rowOff>
    </xdr:to>
    <xdr:sp macro="" textlink="">
      <xdr:nvSpPr>
        <xdr:cNvPr id="23" name="四角形 23"/>
        <xdr:cNvSpPr/>
      </xdr:nvSpPr>
      <xdr:spPr>
        <a:xfrm>
          <a:off x="1275715" y="6382385"/>
          <a:ext cx="800735" cy="161925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27940</xdr:colOff>
      <xdr:row>28</xdr:row>
      <xdr:rowOff>10160</xdr:rowOff>
    </xdr:from>
    <xdr:to xmlns:xdr="http://schemas.openxmlformats.org/drawingml/2006/spreadsheetDrawing">
      <xdr:col>10</xdr:col>
      <xdr:colOff>208915</xdr:colOff>
      <xdr:row>28</xdr:row>
      <xdr:rowOff>162560</xdr:rowOff>
    </xdr:to>
    <xdr:sp macro="" textlink="">
      <xdr:nvSpPr>
        <xdr:cNvPr id="24" name="四角形 24"/>
        <xdr:cNvSpPr/>
      </xdr:nvSpPr>
      <xdr:spPr>
        <a:xfrm>
          <a:off x="6200140" y="6668135"/>
          <a:ext cx="866775" cy="15240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609600</xdr:colOff>
      <xdr:row>78</xdr:row>
      <xdr:rowOff>161925</xdr:rowOff>
    </xdr:from>
    <xdr:to xmlns:xdr="http://schemas.openxmlformats.org/drawingml/2006/spreadsheetDrawing">
      <xdr:col>8</xdr:col>
      <xdr:colOff>47625</xdr:colOff>
      <xdr:row>79</xdr:row>
      <xdr:rowOff>151765</xdr:rowOff>
    </xdr:to>
    <xdr:sp macro="" textlink="">
      <xdr:nvSpPr>
        <xdr:cNvPr id="25" name="四角形 25"/>
        <xdr:cNvSpPr/>
      </xdr:nvSpPr>
      <xdr:spPr>
        <a:xfrm>
          <a:off x="4724400" y="18545175"/>
          <a:ext cx="809625" cy="16129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456565</xdr:colOff>
      <xdr:row>79</xdr:row>
      <xdr:rowOff>9525</xdr:rowOff>
    </xdr:from>
    <xdr:to xmlns:xdr="http://schemas.openxmlformats.org/drawingml/2006/spreadsheetDrawing">
      <xdr:col>1</xdr:col>
      <xdr:colOff>132080</xdr:colOff>
      <xdr:row>79</xdr:row>
      <xdr:rowOff>142240</xdr:rowOff>
    </xdr:to>
    <xdr:sp macro="" textlink="">
      <xdr:nvSpPr>
        <xdr:cNvPr id="26" name="四角形 26"/>
        <xdr:cNvSpPr/>
      </xdr:nvSpPr>
      <xdr:spPr>
        <a:xfrm>
          <a:off x="456565" y="18564225"/>
          <a:ext cx="361315" cy="132715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436880</xdr:colOff>
      <xdr:row>9</xdr:row>
      <xdr:rowOff>140970</xdr:rowOff>
    </xdr:from>
    <xdr:to xmlns:xdr="http://schemas.openxmlformats.org/drawingml/2006/spreadsheetDrawing">
      <xdr:col>4</xdr:col>
      <xdr:colOff>647065</xdr:colOff>
      <xdr:row>10</xdr:row>
      <xdr:rowOff>140970</xdr:rowOff>
    </xdr:to>
    <xdr:sp macro="" textlink="">
      <xdr:nvSpPr>
        <xdr:cNvPr id="27" name="テキスト 26"/>
        <xdr:cNvSpPr txBox="1"/>
      </xdr:nvSpPr>
      <xdr:spPr>
        <a:xfrm>
          <a:off x="2494280" y="2245995"/>
          <a:ext cx="895985" cy="2381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chemeClr val="accent2">
                  <a:lumMod val="50000"/>
                </a:schemeClr>
              </a:solidFill>
              <a:latin typeface="ＭＳ ゴシック"/>
              <a:ea typeface="ＭＳ ゴシック"/>
            </a:rPr>
            <a:t>4,360,000</a:t>
          </a:r>
        </a:p>
      </xdr:txBody>
    </xdr:sp>
    <xdr:clientData/>
  </xdr:twoCellAnchor>
  <xdr:twoCellAnchor editAs="oneCell">
    <xdr:from xmlns:xdr="http://schemas.openxmlformats.org/drawingml/2006/spreadsheetDrawing">
      <xdr:col>0</xdr:col>
      <xdr:colOff>208915</xdr:colOff>
      <xdr:row>24</xdr:row>
      <xdr:rowOff>187960</xdr:rowOff>
    </xdr:from>
    <xdr:to xmlns:xdr="http://schemas.openxmlformats.org/drawingml/2006/spreadsheetDrawing">
      <xdr:col>7</xdr:col>
      <xdr:colOff>0</xdr:colOff>
      <xdr:row>41</xdr:row>
      <xdr:rowOff>222885</xdr:rowOff>
    </xdr:to>
    <xdr:pic macro=""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915" y="5893435"/>
          <a:ext cx="4591685" cy="4083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1</xdr:col>
      <xdr:colOff>541020</xdr:colOff>
      <xdr:row>40</xdr:row>
      <xdr:rowOff>115570</xdr:rowOff>
    </xdr:from>
    <xdr:to xmlns:xdr="http://schemas.openxmlformats.org/drawingml/2006/spreadsheetDrawing">
      <xdr:col>3</xdr:col>
      <xdr:colOff>388620</xdr:colOff>
      <xdr:row>41</xdr:row>
      <xdr:rowOff>101600</xdr:rowOff>
    </xdr:to>
    <xdr:sp macro="" textlink="">
      <xdr:nvSpPr>
        <xdr:cNvPr id="5" name="Rectangle 9"/>
        <xdr:cNvSpPr>
          <a:spLocks noChangeArrowheads="1"/>
        </xdr:cNvSpPr>
      </xdr:nvSpPr>
      <xdr:spPr>
        <a:xfrm>
          <a:off x="1226820" y="9631045"/>
          <a:ext cx="1219200" cy="224155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7</xdr:col>
      <xdr:colOff>342265</xdr:colOff>
      <xdr:row>24</xdr:row>
      <xdr:rowOff>196215</xdr:rowOff>
    </xdr:from>
    <xdr:to xmlns:xdr="http://schemas.openxmlformats.org/drawingml/2006/spreadsheetDrawing">
      <xdr:col>13</xdr:col>
      <xdr:colOff>561975</xdr:colOff>
      <xdr:row>44</xdr:row>
      <xdr:rowOff>19685</xdr:rowOff>
    </xdr:to>
    <xdr:pic macro=""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2865" y="5901690"/>
          <a:ext cx="4334510" cy="45859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8</xdr:col>
      <xdr:colOff>542290</xdr:colOff>
      <xdr:row>42</xdr:row>
      <xdr:rowOff>167005</xdr:rowOff>
    </xdr:from>
    <xdr:to xmlns:xdr="http://schemas.openxmlformats.org/drawingml/2006/spreadsheetDrawing">
      <xdr:col>10</xdr:col>
      <xdr:colOff>389890</xdr:colOff>
      <xdr:row>43</xdr:row>
      <xdr:rowOff>76835</xdr:rowOff>
    </xdr:to>
    <xdr:sp macro="" textlink="">
      <xdr:nvSpPr>
        <xdr:cNvPr id="30" name="Rectangle 29"/>
        <xdr:cNvSpPr>
          <a:spLocks noChangeArrowheads="1"/>
        </xdr:cNvSpPr>
      </xdr:nvSpPr>
      <xdr:spPr>
        <a:xfrm>
          <a:off x="6028690" y="10158730"/>
          <a:ext cx="1219200" cy="147955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9</xdr:col>
      <xdr:colOff>522605</xdr:colOff>
      <xdr:row>24</xdr:row>
      <xdr:rowOff>18415</xdr:rowOff>
    </xdr:from>
    <xdr:to xmlns:xdr="http://schemas.openxmlformats.org/drawingml/2006/spreadsheetDrawing">
      <xdr:col>10</xdr:col>
      <xdr:colOff>372745</xdr:colOff>
      <xdr:row>42</xdr:row>
      <xdr:rowOff>140970</xdr:rowOff>
    </xdr:to>
    <xdr:sp macro="" textlink="">
      <xdr:nvSpPr>
        <xdr:cNvPr id="31" name="Line 30"/>
        <xdr:cNvSpPr>
          <a:spLocks noChangeShapeType="1"/>
        </xdr:cNvSpPr>
      </xdr:nvSpPr>
      <xdr:spPr>
        <a:xfrm flipH="1">
          <a:off x="6694805" y="5723890"/>
          <a:ext cx="535940" cy="4408805"/>
        </a:xfrm>
        <a:prstGeom prst="line">
          <a:avLst/>
        </a:prstGeom>
        <a:noFill/>
        <a:ln w="28575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</xdr:col>
      <xdr:colOff>340995</xdr:colOff>
      <xdr:row>24</xdr:row>
      <xdr:rowOff>45085</xdr:rowOff>
    </xdr:from>
    <xdr:to xmlns:xdr="http://schemas.openxmlformats.org/drawingml/2006/spreadsheetDrawing">
      <xdr:col>8</xdr:col>
      <xdr:colOff>324485</xdr:colOff>
      <xdr:row>40</xdr:row>
      <xdr:rowOff>81280</xdr:rowOff>
    </xdr:to>
    <xdr:sp macro="" textlink="">
      <xdr:nvSpPr>
        <xdr:cNvPr id="6" name="Line 10"/>
        <xdr:cNvSpPr>
          <a:spLocks noChangeShapeType="1"/>
        </xdr:cNvSpPr>
      </xdr:nvSpPr>
      <xdr:spPr>
        <a:xfrm flipH="1">
          <a:off x="2398395" y="5750560"/>
          <a:ext cx="3412490" cy="3846195"/>
        </a:xfrm>
        <a:prstGeom prst="line">
          <a:avLst/>
        </a:prstGeom>
        <a:noFill/>
        <a:ln w="28575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0</xdr:col>
      <xdr:colOff>522605</xdr:colOff>
      <xdr:row>43</xdr:row>
      <xdr:rowOff>45085</xdr:rowOff>
    </xdr:from>
    <xdr:to xmlns:xdr="http://schemas.openxmlformats.org/drawingml/2006/spreadsheetDrawing">
      <xdr:col>7</xdr:col>
      <xdr:colOff>180340</xdr:colOff>
      <xdr:row>56</xdr:row>
      <xdr:rowOff>163195</xdr:rowOff>
    </xdr:to>
    <xdr:grpSp>
      <xdr:nvGrpSpPr>
        <xdr:cNvPr id="35" name="グループ 34"/>
        <xdr:cNvGrpSpPr/>
      </xdr:nvGrpSpPr>
      <xdr:grpSpPr>
        <a:xfrm>
          <a:off x="522605" y="10274935"/>
          <a:ext cx="4458335" cy="3213735"/>
          <a:chOff x="5590979" y="10656010"/>
          <a:chExt cx="3010012" cy="2232734"/>
        </a:xfrm>
      </xdr:grpSpPr>
      <xdr:pic macro="">
        <xdr:nvPicPr>
          <xdr:cNvPr id="32" name="図 31"/>
          <xdr:cNvPicPr>
            <a:picLocks noChangeAspect="1"/>
          </xdr:cNvPicPr>
        </xdr:nvPicPr>
        <xdr:blipFill>
          <a:blip xmlns:r="http://schemas.openxmlformats.org/officeDocument/2006/relationships" r:embed="rId5"/>
          <a:srcRect l="20476" t="17206" r="39270" b="60347"/>
          <a:stretch>
            <a:fillRect/>
          </a:stretch>
        </xdr:blipFill>
        <xdr:spPr>
          <a:xfrm>
            <a:off x="5747178" y="10656010"/>
            <a:ext cx="2739178" cy="859491"/>
          </a:xfrm>
          <a:prstGeom prst="rect">
            <a:avLst/>
          </a:prstGeom>
          <a:noFill/>
          <a:ln>
            <a:noFill/>
          </a:ln>
        </xdr:spPr>
      </xdr:pic>
      <xdr:pic macro="">
        <xdr:nvPicPr>
          <xdr:cNvPr id="33" name="図 32"/>
          <xdr:cNvPicPr>
            <a:picLocks noChangeAspect="1"/>
          </xdr:cNvPicPr>
        </xdr:nvPicPr>
        <xdr:blipFill>
          <a:blip xmlns:r="http://schemas.openxmlformats.org/officeDocument/2006/relationships" r:embed="rId5"/>
          <a:srcRect l="20476" t="61345" r="39270" b="6233"/>
          <a:stretch>
            <a:fillRect/>
          </a:stretch>
        </xdr:blipFill>
        <xdr:spPr>
          <a:xfrm>
            <a:off x="5724385" y="11648552"/>
            <a:ext cx="2739178" cy="124019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" name="四角形 33"/>
          <xdr:cNvSpPr/>
        </xdr:nvSpPr>
        <xdr:spPr>
          <a:xfrm>
            <a:off x="5590979" y="11505789"/>
            <a:ext cx="3010012" cy="11459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25400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647065</xdr:colOff>
      <xdr:row>55</xdr:row>
      <xdr:rowOff>119380</xdr:rowOff>
    </xdr:from>
    <xdr:to xmlns:xdr="http://schemas.openxmlformats.org/drawingml/2006/spreadsheetDrawing">
      <xdr:col>2</xdr:col>
      <xdr:colOff>342265</xdr:colOff>
      <xdr:row>58</xdr:row>
      <xdr:rowOff>75565</xdr:rowOff>
    </xdr:to>
    <xdr:sp macro="" textlink="">
      <xdr:nvSpPr>
        <xdr:cNvPr id="8" name="Line 11"/>
        <xdr:cNvSpPr>
          <a:spLocks noChangeShapeType="1"/>
        </xdr:cNvSpPr>
      </xdr:nvSpPr>
      <xdr:spPr>
        <a:xfrm flipV="1">
          <a:off x="1332865" y="13206730"/>
          <a:ext cx="381000" cy="670560"/>
        </a:xfrm>
        <a:prstGeom prst="line">
          <a:avLst/>
        </a:prstGeom>
        <a:noFill/>
        <a:ln w="28575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94615</xdr:colOff>
      <xdr:row>50</xdr:row>
      <xdr:rowOff>57150</xdr:rowOff>
    </xdr:from>
    <xdr:to xmlns:xdr="http://schemas.openxmlformats.org/drawingml/2006/spreadsheetDrawing">
      <xdr:col>3</xdr:col>
      <xdr:colOff>664210</xdr:colOff>
      <xdr:row>55</xdr:row>
      <xdr:rowOff>161290</xdr:rowOff>
    </xdr:to>
    <xdr:sp macro="" textlink="">
      <xdr:nvSpPr>
        <xdr:cNvPr id="9" name="Rectangle 13"/>
        <xdr:cNvSpPr>
          <a:spLocks noChangeArrowheads="1"/>
        </xdr:cNvSpPr>
      </xdr:nvSpPr>
      <xdr:spPr>
        <a:xfrm>
          <a:off x="1466215" y="11953875"/>
          <a:ext cx="1255395" cy="1294765"/>
        </a:xfrm>
        <a:prstGeom prst="rect">
          <a:avLst/>
        </a:prstGeom>
        <a:noFill/>
        <a:ln w="28575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https://www.nta.go.jp/taxes/shiraberu/taxanswer/shotoku/2250.htm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hyperlink" Target="https://www.nta.go.jp/taxes/shiraberu/taxanswer/shotoku/1600.htm" TargetMode="External" /><Relationship Id="rId2" Type="http://schemas.openxmlformats.org/officeDocument/2006/relationships/hyperlink" Target="https://www.nta.go.jp/taxes/shiraberu/taxanswer/shotoku/1410.ht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47"/>
  <sheetViews>
    <sheetView tabSelected="1" view="pageBreakPreview" zoomScaleNormal="85" zoomScaleSheetLayoutView="100" workbookViewId="0">
      <selection activeCell="E13" sqref="E13"/>
    </sheetView>
  </sheetViews>
  <sheetFormatPr defaultColWidth="8.875" defaultRowHeight="18" customHeight="1"/>
  <cols>
    <col min="1" max="1" width="7.25" style="1" customWidth="1"/>
    <col min="2" max="2" width="10" style="1" customWidth="1"/>
    <col min="3" max="3" width="15" style="2" customWidth="1"/>
    <col min="4" max="4" width="5" style="3" customWidth="1"/>
    <col min="5" max="5" width="12.25" style="1" customWidth="1"/>
    <col min="6" max="6" width="8.5" style="3" bestFit="1" customWidth="1"/>
    <col min="7" max="7" width="6.25" style="1" customWidth="1"/>
    <col min="8" max="8" width="6.875" style="3" customWidth="1"/>
    <col min="9" max="9" width="9.75" style="3" customWidth="1"/>
    <col min="10" max="10" width="5.75" style="1" customWidth="1"/>
    <col min="11" max="11" width="14.75" style="1" customWidth="1"/>
    <col min="12" max="12" width="13.5" style="1" customWidth="1"/>
    <col min="13" max="15" width="8.875" style="1"/>
    <col min="16" max="16" width="9.375" style="1" bestFit="1" customWidth="1"/>
    <col min="17" max="16384" width="8.875" style="1"/>
  </cols>
  <sheetData>
    <row r="1" spans="1:16384" ht="18" customHeight="1">
      <c r="B1" s="5" t="s">
        <v>164</v>
      </c>
      <c r="C1" s="5"/>
      <c r="D1" s="1"/>
      <c r="G1" s="20"/>
      <c r="H1" s="20"/>
      <c r="I1" s="20" t="s">
        <v>59</v>
      </c>
      <c r="J1" s="20"/>
      <c r="K1" s="20"/>
    </row>
    <row r="2" spans="1:16384" ht="14.25" customHeight="1">
      <c r="B2" s="5"/>
      <c r="C2" s="5"/>
      <c r="D2" s="1"/>
      <c r="F2" s="25"/>
      <c r="L2" s="62"/>
    </row>
    <row r="3" spans="1:16384" ht="19.5" customHeight="1">
      <c r="A3" s="4"/>
      <c r="B3" s="4"/>
      <c r="C3" s="4"/>
      <c r="D3" s="4"/>
      <c r="E3" s="4"/>
      <c r="F3" s="31"/>
      <c r="G3" s="40"/>
      <c r="H3" s="40"/>
      <c r="I3" s="52"/>
      <c r="J3" s="52"/>
      <c r="K3" s="52"/>
      <c r="L3" s="62"/>
    </row>
    <row r="4" spans="1:16384" ht="45" customHeight="1">
      <c r="B4" s="6"/>
      <c r="C4" s="6"/>
      <c r="D4" s="1"/>
      <c r="F4" s="25"/>
      <c r="L4" s="62"/>
    </row>
    <row r="5" spans="1:16384" ht="21.75" customHeight="1">
      <c r="B5" s="7"/>
      <c r="C5" s="13"/>
      <c r="E5" s="31"/>
      <c r="F5" s="31"/>
      <c r="G5" s="41"/>
      <c r="H5" s="41"/>
      <c r="I5" s="53"/>
      <c r="J5" s="53"/>
      <c r="K5" s="53"/>
      <c r="L5" s="62"/>
    </row>
    <row r="6" spans="1:16384" ht="26.25" customHeight="1">
      <c r="B6" s="8"/>
      <c r="C6" s="8" t="s">
        <v>163</v>
      </c>
      <c r="E6" s="25"/>
      <c r="F6" s="25"/>
      <c r="G6" s="25"/>
      <c r="H6" s="25"/>
      <c r="I6" s="25"/>
      <c r="J6" s="25"/>
      <c r="K6" s="25"/>
      <c r="L6" s="16"/>
      <c r="M6" s="16"/>
    </row>
    <row r="7" spans="1:16384" ht="13.5" customHeight="1">
      <c r="B7" s="9"/>
      <c r="C7" s="9"/>
      <c r="E7" s="25"/>
      <c r="F7" s="25"/>
      <c r="H7" s="1"/>
      <c r="I7" s="1"/>
      <c r="J7" s="58"/>
    </row>
    <row r="8" spans="1:16384" ht="69" customHeight="1">
      <c r="B8" s="10" t="s">
        <v>133</v>
      </c>
      <c r="C8" s="14"/>
      <c r="D8" s="14"/>
      <c r="E8" s="14"/>
      <c r="F8" s="14"/>
      <c r="G8" s="14"/>
      <c r="H8" s="14"/>
      <c r="I8" s="14"/>
      <c r="J8" s="14"/>
      <c r="K8" s="60"/>
    </row>
    <row r="9" spans="1:16384" ht="12.75" customHeight="1">
      <c r="B9" s="11"/>
      <c r="C9" s="15"/>
      <c r="D9" s="15"/>
      <c r="E9" s="15"/>
      <c r="F9" s="15"/>
      <c r="G9" s="15"/>
      <c r="H9" s="15"/>
      <c r="I9" s="15"/>
      <c r="J9" s="15"/>
      <c r="K9" s="15"/>
    </row>
    <row r="10" spans="1:16384" ht="19.5" customHeight="1">
      <c r="C10" s="16" t="s">
        <v>67</v>
      </c>
      <c r="D10" s="25"/>
      <c r="E10" s="25"/>
      <c r="F10" s="25"/>
      <c r="G10" s="25"/>
      <c r="H10" s="25"/>
      <c r="I10" s="25"/>
      <c r="J10" s="25"/>
      <c r="K10" s="25"/>
    </row>
    <row r="11" spans="1:16384" ht="19.5" customHeight="1">
      <c r="B11" s="11"/>
      <c r="C11" s="17" t="s">
        <v>50</v>
      </c>
      <c r="D11" s="15"/>
      <c r="E11" s="15"/>
      <c r="F11" s="15"/>
      <c r="G11" s="15"/>
      <c r="H11" s="15"/>
      <c r="I11" s="15"/>
      <c r="J11" s="15"/>
      <c r="K11" s="15"/>
    </row>
    <row r="12" spans="1:16384" s="3" customFormat="1" ht="36.75" customHeight="1">
      <c r="A12" s="3"/>
      <c r="B12" s="3"/>
      <c r="C12" s="18" t="s">
        <v>49</v>
      </c>
      <c r="D12" s="26"/>
      <c r="E12" s="19" t="s">
        <v>23</v>
      </c>
      <c r="F12" s="18" t="s">
        <v>18</v>
      </c>
      <c r="G12" s="26"/>
      <c r="H12" s="48" t="s">
        <v>13</v>
      </c>
      <c r="I12" s="26"/>
      <c r="J12" s="3"/>
      <c r="K12" s="19" t="s">
        <v>14</v>
      </c>
      <c r="L12" s="3"/>
      <c r="M12" s="3"/>
      <c r="XFC12" s="1"/>
      <c r="XFD12" s="1"/>
    </row>
    <row r="13" spans="1:16384" ht="18" customHeight="1">
      <c r="C13" s="19" t="s">
        <v>40</v>
      </c>
      <c r="D13" s="19" t="s">
        <v>31</v>
      </c>
      <c r="E13" s="32"/>
      <c r="F13" s="37">
        <v>0</v>
      </c>
      <c r="G13" s="42"/>
      <c r="H13" s="49">
        <f t="shared" ref="H13:H18" si="0">IF((F13-430000)&gt;0,F13-430000,0)</f>
        <v>0</v>
      </c>
      <c r="I13" s="54"/>
      <c r="K13" s="61" t="s">
        <v>131</v>
      </c>
    </row>
    <row r="14" spans="1:16384" ht="18" customHeight="1">
      <c r="C14" s="19" t="s">
        <v>40</v>
      </c>
      <c r="D14" s="19" t="s">
        <v>25</v>
      </c>
      <c r="E14" s="32"/>
      <c r="F14" s="37"/>
      <c r="G14" s="42"/>
      <c r="H14" s="49">
        <f t="shared" si="0"/>
        <v>0</v>
      </c>
      <c r="I14" s="54"/>
      <c r="K14" s="61" t="s">
        <v>56</v>
      </c>
    </row>
    <row r="15" spans="1:16384" ht="18" customHeight="1">
      <c r="C15" s="19" t="s">
        <v>40</v>
      </c>
      <c r="D15" s="19" t="s">
        <v>140</v>
      </c>
      <c r="E15" s="32"/>
      <c r="F15" s="37"/>
      <c r="G15" s="42"/>
      <c r="H15" s="49">
        <f t="shared" si="0"/>
        <v>0</v>
      </c>
      <c r="I15" s="54"/>
      <c r="K15" s="61" t="s">
        <v>44</v>
      </c>
    </row>
    <row r="16" spans="1:16384" ht="18" customHeight="1">
      <c r="C16" s="19" t="s">
        <v>40</v>
      </c>
      <c r="D16" s="19" t="s">
        <v>141</v>
      </c>
      <c r="E16" s="32"/>
      <c r="F16" s="37"/>
      <c r="G16" s="42"/>
      <c r="H16" s="49">
        <f t="shared" si="0"/>
        <v>0</v>
      </c>
      <c r="I16" s="54"/>
      <c r="K16" s="61" t="s">
        <v>22</v>
      </c>
    </row>
    <row r="17" spans="2:10" ht="18" customHeight="1">
      <c r="C17" s="19" t="s">
        <v>40</v>
      </c>
      <c r="D17" s="19" t="s">
        <v>30</v>
      </c>
      <c r="E17" s="32"/>
      <c r="F17" s="37"/>
      <c r="G17" s="42"/>
      <c r="H17" s="49">
        <f t="shared" si="0"/>
        <v>0</v>
      </c>
      <c r="I17" s="54"/>
    </row>
    <row r="18" spans="2:10" ht="18" customHeight="1">
      <c r="C18" s="19" t="s">
        <v>40</v>
      </c>
      <c r="D18" s="19" t="s">
        <v>43</v>
      </c>
      <c r="E18" s="32"/>
      <c r="F18" s="38"/>
      <c r="G18" s="43"/>
      <c r="H18" s="49">
        <f t="shared" si="0"/>
        <v>0</v>
      </c>
      <c r="I18" s="54"/>
    </row>
    <row r="19" spans="2:10" ht="18" customHeight="1">
      <c r="C19" s="3"/>
      <c r="E19" s="33"/>
      <c r="F19" s="39" t="s">
        <v>12</v>
      </c>
      <c r="G19" s="44"/>
      <c r="H19" s="50">
        <f>SUM(H13:I18)</f>
        <v>0</v>
      </c>
      <c r="I19" s="55"/>
    </row>
    <row r="20" spans="2:10" ht="16.5" customHeight="1"/>
    <row r="21" spans="2:10" ht="18" customHeight="1">
      <c r="B21" s="1" t="s">
        <v>6</v>
      </c>
      <c r="C21" s="20" t="s">
        <v>1</v>
      </c>
      <c r="D21" s="20"/>
      <c r="E21" s="1">
        <f>SUM(H13:I18)</f>
        <v>0</v>
      </c>
      <c r="F21" s="3" t="s">
        <v>28</v>
      </c>
      <c r="G21" s="45">
        <v>6.75</v>
      </c>
      <c r="H21" s="3" t="s">
        <v>38</v>
      </c>
      <c r="I21" s="56">
        <f>ROUNDDOWN(E21*G21/100,0)</f>
        <v>0</v>
      </c>
      <c r="J21" s="59" t="s">
        <v>9</v>
      </c>
    </row>
    <row r="22" spans="2:10" ht="18" customHeight="1">
      <c r="C22" s="20" t="s">
        <v>3</v>
      </c>
      <c r="D22" s="20"/>
      <c r="E22" s="1">
        <f>SUM(H13:H18)</f>
        <v>0</v>
      </c>
      <c r="F22" s="3" t="s">
        <v>28</v>
      </c>
      <c r="G22" s="45">
        <v>2.7</v>
      </c>
      <c r="H22" s="3" t="s">
        <v>38</v>
      </c>
      <c r="I22" s="56">
        <f>ROUNDDOWN(E22*G22/100,0)</f>
        <v>0</v>
      </c>
      <c r="J22" s="59" t="s">
        <v>9</v>
      </c>
    </row>
    <row r="23" spans="2:10" ht="18" customHeight="1">
      <c r="C23" s="20" t="s">
        <v>4</v>
      </c>
      <c r="D23" s="27" t="s">
        <v>134</v>
      </c>
      <c r="E23" s="1">
        <f>SUMIF(E13:E18,"40～64",H13:H18)</f>
        <v>0</v>
      </c>
      <c r="F23" s="3" t="s">
        <v>28</v>
      </c>
      <c r="G23" s="45">
        <v>2.2799999999999998</v>
      </c>
      <c r="H23" s="3" t="s">
        <v>38</v>
      </c>
      <c r="I23" s="56">
        <f>ROUNDDOWN(E23*G23/100,0)</f>
        <v>0</v>
      </c>
      <c r="J23" s="59" t="s">
        <v>9</v>
      </c>
    </row>
    <row r="24" spans="2:10" ht="18" customHeight="1">
      <c r="D24" s="28"/>
      <c r="I24" s="1"/>
      <c r="J24" s="3"/>
    </row>
    <row r="25" spans="2:10" ht="18" customHeight="1">
      <c r="B25" s="1" t="s">
        <v>52</v>
      </c>
      <c r="C25" s="20" t="s">
        <v>1</v>
      </c>
      <c r="D25" s="27"/>
      <c r="E25" s="1">
        <v>29300</v>
      </c>
      <c r="F25" s="3" t="s">
        <v>39</v>
      </c>
      <c r="G25" s="1">
        <f>COUNTA(E13:E18)-G26</f>
        <v>0</v>
      </c>
      <c r="H25" s="3" t="s">
        <v>24</v>
      </c>
      <c r="I25" s="56">
        <f>E25*G25</f>
        <v>0</v>
      </c>
      <c r="J25" s="59" t="s">
        <v>9</v>
      </c>
    </row>
    <row r="26" spans="2:10" ht="18" customHeight="1">
      <c r="C26" s="21" t="s">
        <v>129</v>
      </c>
      <c r="D26" s="27" t="s">
        <v>135</v>
      </c>
      <c r="E26" s="1">
        <f>E25/2</f>
        <v>14650</v>
      </c>
      <c r="F26" s="3" t="s">
        <v>39</v>
      </c>
      <c r="G26" s="1">
        <f>COUNTIF(E13:E18,"未就学児")</f>
        <v>0</v>
      </c>
      <c r="H26" s="3" t="s">
        <v>24</v>
      </c>
      <c r="I26" s="56">
        <f>E26*G26</f>
        <v>0</v>
      </c>
      <c r="J26" s="59" t="s">
        <v>9</v>
      </c>
    </row>
    <row r="27" spans="2:10" ht="18" customHeight="1">
      <c r="C27" s="20" t="s">
        <v>3</v>
      </c>
      <c r="D27" s="27"/>
      <c r="E27" s="1">
        <v>11400</v>
      </c>
      <c r="F27" s="3" t="s">
        <v>39</v>
      </c>
      <c r="G27" s="1">
        <f>COUNTA(E13:E18)-G28</f>
        <v>0</v>
      </c>
      <c r="H27" s="3" t="s">
        <v>24</v>
      </c>
      <c r="I27" s="56">
        <f>E27*G27</f>
        <v>0</v>
      </c>
      <c r="J27" s="59" t="s">
        <v>9</v>
      </c>
    </row>
    <row r="28" spans="2:10" ht="18" customHeight="1">
      <c r="C28" s="21" t="s">
        <v>130</v>
      </c>
      <c r="D28" s="27" t="s">
        <v>135</v>
      </c>
      <c r="E28" s="1">
        <f>E27/2</f>
        <v>5700</v>
      </c>
      <c r="F28" s="3" t="s">
        <v>39</v>
      </c>
      <c r="G28" s="1">
        <f>COUNTIF(E13:E18,"未就学児")</f>
        <v>0</v>
      </c>
      <c r="H28" s="3" t="s">
        <v>24</v>
      </c>
      <c r="I28" s="56">
        <f>E28*G28</f>
        <v>0</v>
      </c>
      <c r="J28" s="59" t="s">
        <v>9</v>
      </c>
    </row>
    <row r="29" spans="2:10" ht="18" customHeight="1">
      <c r="C29" s="20" t="s">
        <v>4</v>
      </c>
      <c r="D29" s="27" t="s">
        <v>134</v>
      </c>
      <c r="E29" s="1">
        <v>11900</v>
      </c>
      <c r="F29" s="3" t="s">
        <v>39</v>
      </c>
      <c r="G29" s="1">
        <f>COUNTIF(E13:E18,"40～64")</f>
        <v>0</v>
      </c>
      <c r="H29" s="3" t="s">
        <v>24</v>
      </c>
      <c r="I29" s="56">
        <f>E29*G29</f>
        <v>0</v>
      </c>
      <c r="J29" s="59" t="s">
        <v>9</v>
      </c>
    </row>
    <row r="30" spans="2:10" ht="18" customHeight="1">
      <c r="D30" s="28"/>
      <c r="I30" s="1"/>
      <c r="J30" s="3"/>
    </row>
    <row r="31" spans="2:10" ht="18" customHeight="1">
      <c r="B31" s="1" t="s">
        <v>54</v>
      </c>
      <c r="C31" s="20" t="s">
        <v>1</v>
      </c>
      <c r="D31" s="27"/>
      <c r="I31" s="56">
        <v>19000</v>
      </c>
      <c r="J31" s="59" t="s">
        <v>9</v>
      </c>
    </row>
    <row r="32" spans="2:10" ht="18" customHeight="1">
      <c r="C32" s="20" t="s">
        <v>3</v>
      </c>
      <c r="D32" s="27"/>
      <c r="I32" s="56">
        <v>7400</v>
      </c>
      <c r="J32" s="59" t="s">
        <v>9</v>
      </c>
    </row>
    <row r="33" spans="2:12" ht="18" customHeight="1">
      <c r="C33" s="20" t="s">
        <v>4</v>
      </c>
      <c r="D33" s="27" t="s">
        <v>134</v>
      </c>
      <c r="I33" s="20">
        <f>IF(E13="40～64",5900,IF(E14="40～64",5900,IF(E15="40～64",5900,IF(E16="40～64",5900,IF(E17="40～64",5900,IF(E18="40～64",5900,0))))))</f>
        <v>0</v>
      </c>
      <c r="J33" s="59" t="s">
        <v>9</v>
      </c>
    </row>
    <row r="34" spans="2:12" ht="7.5" customHeight="1">
      <c r="I34" s="1"/>
    </row>
    <row r="35" spans="2:12" ht="18" customHeight="1">
      <c r="C35" s="12" t="s">
        <v>142</v>
      </c>
      <c r="I35" s="1"/>
    </row>
    <row r="36" spans="2:12" ht="18" customHeight="1">
      <c r="C36" s="20" t="s">
        <v>1</v>
      </c>
      <c r="D36" s="20"/>
      <c r="E36" s="1">
        <f>IF((I21+I25+I31)&gt;650000,650000,ROUNDDOWN(I21+I25+I26+I31,-2))</f>
        <v>19000</v>
      </c>
      <c r="F36" s="3" t="s">
        <v>9</v>
      </c>
      <c r="G36" s="46" t="s">
        <v>47</v>
      </c>
      <c r="H36" s="1"/>
      <c r="I36" s="1"/>
    </row>
    <row r="37" spans="2:12" ht="18" customHeight="1">
      <c r="C37" s="20" t="s">
        <v>3</v>
      </c>
      <c r="D37" s="20"/>
      <c r="E37" s="1">
        <f>IF((I22+I27+I32)&gt;220000,220000,ROUNDDOWN(I22+I27+I28+I32,-2))</f>
        <v>7400</v>
      </c>
      <c r="F37" s="3" t="s">
        <v>9</v>
      </c>
      <c r="G37" s="46" t="s">
        <v>165</v>
      </c>
    </row>
    <row r="38" spans="2:12" ht="18" customHeight="1">
      <c r="C38" s="20" t="s">
        <v>4</v>
      </c>
      <c r="D38" s="27" t="s">
        <v>134</v>
      </c>
      <c r="E38" s="1">
        <f>IF((I23+I29+I33)&gt;170000,170000,ROUNDDOWN(I23+I29+I33,-2))</f>
        <v>0</v>
      </c>
      <c r="F38" s="3" t="s">
        <v>9</v>
      </c>
      <c r="G38" s="46" t="s">
        <v>73</v>
      </c>
    </row>
    <row r="39" spans="2:12" ht="18" customHeight="1">
      <c r="C39" s="22" t="s">
        <v>29</v>
      </c>
      <c r="D39" s="22"/>
      <c r="E39" s="34">
        <f>ROUNDDOWN(SUM(E36:E38),-2)</f>
        <v>26400</v>
      </c>
      <c r="F39" s="3" t="s">
        <v>9</v>
      </c>
      <c r="G39" s="46" t="s">
        <v>11</v>
      </c>
      <c r="H39" s="51">
        <f>E39/12</f>
        <v>2200</v>
      </c>
      <c r="I39" s="51"/>
      <c r="J39" s="1" t="s">
        <v>45</v>
      </c>
    </row>
    <row r="40" spans="2:12" ht="17.25" customHeight="1">
      <c r="D40" s="29" t="s">
        <v>0</v>
      </c>
      <c r="H40" s="11"/>
      <c r="I40" s="11"/>
      <c r="J40" s="11"/>
      <c r="K40" s="11"/>
      <c r="L40" s="11"/>
    </row>
    <row r="41" spans="2:12" ht="16.5" customHeight="1">
      <c r="B41" s="12" t="s">
        <v>136</v>
      </c>
    </row>
    <row r="42" spans="2:12" ht="16.5" customHeight="1">
      <c r="B42" s="12" t="s">
        <v>143</v>
      </c>
    </row>
    <row r="43" spans="2:12" ht="16.5" customHeight="1">
      <c r="B43" s="12" t="s">
        <v>137</v>
      </c>
    </row>
    <row r="44" spans="2:12" ht="16.5" customHeight="1">
      <c r="B44" s="12" t="s">
        <v>132</v>
      </c>
    </row>
    <row r="45" spans="2:12" ht="11.25" customHeight="1">
      <c r="C45" s="12"/>
    </row>
    <row r="46" spans="2:12" ht="14.25">
      <c r="C46" s="23" t="s">
        <v>139</v>
      </c>
      <c r="D46" s="30"/>
      <c r="E46" s="35"/>
      <c r="F46" s="30"/>
      <c r="G46" s="35"/>
      <c r="H46" s="30"/>
      <c r="I46" s="57" t="s">
        <v>157</v>
      </c>
      <c r="J46" s="57"/>
      <c r="K46" s="57"/>
    </row>
    <row r="47" spans="2:12" ht="27.75" customHeight="1">
      <c r="C47" s="24"/>
      <c r="D47" s="30" t="s">
        <v>5</v>
      </c>
      <c r="E47" s="36">
        <f>E39</f>
        <v>26400</v>
      </c>
      <c r="F47" s="36"/>
      <c r="G47" s="47" t="s">
        <v>9</v>
      </c>
      <c r="H47" s="30" t="s">
        <v>138</v>
      </c>
      <c r="I47" s="57"/>
      <c r="J47" s="57"/>
      <c r="K47" s="57"/>
    </row>
  </sheetData>
  <protectedRanges>
    <protectedRange password="DDEF" sqref="E13:G18" name="範囲1"/>
  </protectedRanges>
  <mergeCells count="27">
    <mergeCell ref="I1:K1"/>
    <mergeCell ref="G3:H3"/>
    <mergeCell ref="I3:K3"/>
    <mergeCell ref="B8:K8"/>
    <mergeCell ref="C12:D12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C39:D39"/>
    <mergeCell ref="H39:I39"/>
    <mergeCell ref="H40:L40"/>
    <mergeCell ref="E47:F47"/>
    <mergeCell ref="B1:C2"/>
    <mergeCell ref="I46:K47"/>
  </mergeCells>
  <phoneticPr fontId="2" type="Hiragana"/>
  <dataValidations count="2">
    <dataValidation type="list" allowBlank="1" showDropDown="0" showInputMessage="1" showErrorMessage="1" sqref="E19">
      <formula1>$K$14:$K$16</formula1>
    </dataValidation>
    <dataValidation type="list" allowBlank="1" showDropDown="0" showInputMessage="1" showErrorMessage="1" sqref="E13:E18">
      <formula1>$K$13:$K$16</formula1>
    </dataValidation>
  </dataValidations>
  <printOptions horizontalCentered="1"/>
  <pageMargins left="0.51181102362204722" right="0.43307086614173218" top="0.55118110236220474" bottom="0.43307086614173218" header="0.39370078740157483" footer="0.51181102362204722"/>
  <pageSetup paperSize="9" scale="90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77"/>
  <sheetViews>
    <sheetView topLeftCell="A49" workbookViewId="0">
      <selection activeCell="K12" sqref="K12"/>
    </sheetView>
  </sheetViews>
  <sheetFormatPr defaultRowHeight="13.5"/>
  <sheetData>
    <row r="1" spans="1:11" ht="18.75">
      <c r="A1" s="63" t="s">
        <v>55</v>
      </c>
      <c r="B1" s="65"/>
      <c r="C1" s="65"/>
      <c r="D1" s="65"/>
      <c r="E1" s="65"/>
      <c r="F1" s="65"/>
      <c r="G1" s="65"/>
      <c r="H1" s="65"/>
      <c r="I1" s="65"/>
      <c r="J1" s="65"/>
    </row>
    <row r="3" spans="1:11" ht="21">
      <c r="A3" s="64" t="s">
        <v>60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s="17" customFormat="1" ht="18.75">
      <c r="A4" s="65" t="s">
        <v>121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8.7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1" ht="18.7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1" ht="18.7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1" ht="18.7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1" ht="18.7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1" ht="18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8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.7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1" ht="18.75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1" ht="18.75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1" ht="18.75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1" ht="18.7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8.7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8.7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8.7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8.75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8.75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8.75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1">
      <c r="A23" s="64" t="s">
        <v>26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8.75">
      <c r="B24" s="65" t="s">
        <v>101</v>
      </c>
      <c r="C24" s="65"/>
      <c r="D24" s="65"/>
      <c r="E24" s="65"/>
      <c r="F24" s="65"/>
      <c r="G24" s="65"/>
      <c r="H24" s="65"/>
      <c r="I24" s="65"/>
      <c r="J24" s="65"/>
    </row>
    <row r="25" spans="1:10" ht="18.7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8.75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8.75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8.75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8.7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.75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8.75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8.75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8.75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8.75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8.75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8.7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8.75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8.75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8.75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8.75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8.75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8.75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8.7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8.75">
      <c r="A44" s="65"/>
      <c r="B44" s="65"/>
      <c r="C44" s="65"/>
      <c r="D44" s="65"/>
      <c r="E44" s="65"/>
      <c r="F44" s="65"/>
      <c r="G44" s="65"/>
      <c r="H44" s="65"/>
      <c r="I44" s="65"/>
      <c r="J44" s="65"/>
    </row>
    <row r="45" spans="1:10" ht="18.75">
      <c r="A45" s="65"/>
      <c r="B45" s="65"/>
      <c r="C45" s="65"/>
      <c r="D45" s="65"/>
      <c r="E45" s="65"/>
      <c r="F45" s="65"/>
      <c r="G45" s="65"/>
      <c r="H45" s="65"/>
      <c r="I45" s="65"/>
      <c r="J45" s="65"/>
    </row>
    <row r="46" spans="1:10" ht="18.7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18.75">
      <c r="A47" s="65"/>
      <c r="B47" s="65"/>
      <c r="C47" s="65"/>
      <c r="D47" s="65"/>
      <c r="E47" s="65"/>
      <c r="F47" s="65"/>
      <c r="G47" s="65"/>
      <c r="H47" s="65"/>
      <c r="I47" s="65"/>
      <c r="J47" s="65"/>
    </row>
    <row r="48" spans="1:10" ht="18.75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2" ht="18.75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2" ht="18.75">
      <c r="A50" s="65"/>
      <c r="B50" s="65"/>
      <c r="C50" s="65"/>
      <c r="D50" s="65"/>
      <c r="E50" s="65"/>
      <c r="F50" s="65"/>
      <c r="G50" s="65"/>
      <c r="H50" s="65"/>
      <c r="I50" s="65"/>
      <c r="J50" s="65"/>
    </row>
    <row r="51" spans="1:12" ht="18.75">
      <c r="A51" s="65"/>
      <c r="B51" s="65"/>
      <c r="C51" s="65"/>
      <c r="D51" s="65"/>
      <c r="E51" s="65"/>
      <c r="F51" s="65"/>
      <c r="G51" s="65"/>
      <c r="H51" s="65"/>
      <c r="I51" s="65"/>
      <c r="J51" s="65"/>
    </row>
    <row r="52" spans="1:12" ht="18.75">
      <c r="A52" s="65"/>
      <c r="B52" s="65"/>
      <c r="C52" s="65"/>
      <c r="D52" s="65"/>
      <c r="E52" s="65"/>
      <c r="F52" s="65"/>
      <c r="G52" s="65"/>
      <c r="H52" s="65"/>
      <c r="I52" s="65"/>
      <c r="J52" s="65"/>
    </row>
    <row r="53" spans="1:12" ht="18.75">
      <c r="A53" s="65"/>
      <c r="B53" s="65"/>
      <c r="C53" s="65"/>
      <c r="D53" s="65"/>
      <c r="E53" s="65"/>
      <c r="F53" s="65"/>
      <c r="G53" s="65"/>
      <c r="H53" s="65"/>
      <c r="I53" s="65"/>
      <c r="J53" s="65"/>
    </row>
    <row r="54" spans="1:12" ht="18.75">
      <c r="A54" s="65"/>
      <c r="B54" s="65"/>
      <c r="C54" s="65"/>
      <c r="D54" s="65"/>
      <c r="E54" s="65"/>
      <c r="F54" s="65"/>
      <c r="G54" s="65"/>
      <c r="H54" s="65"/>
      <c r="I54" s="65"/>
      <c r="J54" s="65"/>
    </row>
    <row r="55" spans="1:12" ht="18.75">
      <c r="A55" s="65"/>
      <c r="B55" s="65"/>
      <c r="C55" s="65"/>
      <c r="D55" s="65"/>
      <c r="E55" s="65"/>
      <c r="F55" s="65"/>
      <c r="G55" s="65"/>
      <c r="H55" s="65"/>
      <c r="I55" s="65"/>
      <c r="J55" s="65"/>
    </row>
    <row r="56" spans="1:12" ht="18.75">
      <c r="A56" s="65"/>
      <c r="B56" s="65"/>
      <c r="C56" s="65"/>
      <c r="D56" s="65"/>
      <c r="E56" s="65"/>
      <c r="F56" s="65"/>
      <c r="G56" s="65"/>
      <c r="H56" s="65"/>
      <c r="I56" s="65"/>
      <c r="J56" s="65"/>
    </row>
    <row r="57" spans="1:12" ht="18.75">
      <c r="A57" s="65"/>
      <c r="B57" s="65"/>
      <c r="C57" s="65"/>
      <c r="D57" s="65"/>
      <c r="E57" s="65"/>
      <c r="F57" s="65"/>
      <c r="G57" s="65"/>
      <c r="H57" s="65"/>
      <c r="I57" s="65"/>
      <c r="J57" s="65"/>
    </row>
    <row r="58" spans="1:12" ht="18.75">
      <c r="A58" s="65"/>
      <c r="B58" s="65"/>
      <c r="C58" s="65"/>
      <c r="D58" s="65"/>
      <c r="E58" s="65"/>
      <c r="F58" s="65"/>
      <c r="G58" s="65"/>
      <c r="H58" s="65"/>
      <c r="I58" s="65"/>
      <c r="J58" s="65"/>
    </row>
    <row r="59" spans="1:12" ht="18.75">
      <c r="B59" s="67" t="s">
        <v>162</v>
      </c>
      <c r="C59" s="72"/>
      <c r="D59" s="72"/>
      <c r="E59" s="72"/>
      <c r="F59" s="72"/>
      <c r="G59" s="72"/>
      <c r="H59" s="72"/>
      <c r="I59" s="72"/>
      <c r="J59" s="72"/>
      <c r="K59" s="76"/>
      <c r="L59" s="77"/>
    </row>
    <row r="60" spans="1:12" ht="18.75">
      <c r="B60" s="68" t="s">
        <v>122</v>
      </c>
      <c r="C60" s="73"/>
      <c r="D60" s="73"/>
      <c r="E60" s="74"/>
      <c r="F60" s="74"/>
      <c r="G60" s="74"/>
      <c r="H60" s="74"/>
      <c r="I60" s="74"/>
      <c r="J60" s="74"/>
      <c r="L60" s="78"/>
    </row>
    <row r="61" spans="1:12" ht="18.75">
      <c r="B61" s="69" t="s">
        <v>68</v>
      </c>
      <c r="C61" s="74"/>
      <c r="D61" s="74"/>
      <c r="E61" s="74"/>
      <c r="F61" s="74"/>
      <c r="G61" s="74"/>
      <c r="H61" s="74"/>
      <c r="I61" s="74"/>
      <c r="J61" s="74"/>
      <c r="L61" s="78"/>
    </row>
    <row r="62" spans="1:12" ht="18.75">
      <c r="B62" s="68" t="s">
        <v>85</v>
      </c>
      <c r="C62" s="73"/>
      <c r="D62" s="73"/>
      <c r="E62" s="74"/>
      <c r="F62" s="74"/>
      <c r="G62" s="74"/>
      <c r="H62" s="74"/>
      <c r="I62" s="74"/>
      <c r="J62" s="74"/>
      <c r="L62" s="78"/>
    </row>
    <row r="63" spans="1:12" ht="18.75">
      <c r="B63" s="69" t="s">
        <v>33</v>
      </c>
      <c r="C63" s="74"/>
      <c r="D63" s="74"/>
      <c r="E63" s="74"/>
      <c r="F63" s="74"/>
      <c r="G63" s="74"/>
      <c r="H63" s="74"/>
      <c r="I63" s="74"/>
      <c r="J63" s="74"/>
      <c r="L63" s="78"/>
    </row>
    <row r="64" spans="1:12" ht="18.75">
      <c r="B64" s="69" t="s">
        <v>127</v>
      </c>
      <c r="C64" s="74"/>
      <c r="D64" s="74"/>
      <c r="E64" s="74"/>
      <c r="F64" s="74"/>
      <c r="G64" s="74"/>
      <c r="H64" s="74"/>
      <c r="I64" s="74"/>
      <c r="J64" s="74"/>
      <c r="L64" s="78"/>
    </row>
    <row r="65" spans="1:12" ht="18.75">
      <c r="B65" s="69" t="s">
        <v>123</v>
      </c>
      <c r="C65" s="74"/>
      <c r="D65" s="74"/>
      <c r="E65" s="74"/>
      <c r="F65" s="74"/>
      <c r="G65" s="74"/>
      <c r="H65" s="74"/>
      <c r="I65" s="74"/>
      <c r="J65" s="74"/>
      <c r="L65" s="78"/>
    </row>
    <row r="66" spans="1:12" ht="18.75">
      <c r="B66" s="69" t="s">
        <v>124</v>
      </c>
      <c r="C66" s="74"/>
      <c r="D66" s="74"/>
      <c r="E66" s="74"/>
      <c r="F66" s="74"/>
      <c r="G66" s="74"/>
      <c r="H66" s="74"/>
      <c r="I66" s="74"/>
      <c r="J66" s="74"/>
      <c r="L66" s="78"/>
    </row>
    <row r="67" spans="1:12" ht="18.75">
      <c r="B67" s="69" t="s">
        <v>74</v>
      </c>
      <c r="C67" s="74"/>
      <c r="D67" s="74"/>
      <c r="E67" s="74"/>
      <c r="F67" s="74"/>
      <c r="G67" s="74"/>
      <c r="H67" s="74"/>
      <c r="I67" s="74"/>
      <c r="J67" s="74"/>
      <c r="L67" s="78"/>
    </row>
    <row r="68" spans="1:12" ht="18.75">
      <c r="B68" s="69"/>
      <c r="C68" s="74"/>
      <c r="D68" s="74"/>
      <c r="E68" s="74"/>
      <c r="F68" s="74"/>
      <c r="G68" s="74"/>
      <c r="H68" s="74"/>
      <c r="I68" s="74"/>
      <c r="J68" s="74"/>
      <c r="L68" s="78"/>
    </row>
    <row r="69" spans="1:12" ht="18.75">
      <c r="B69" s="69" t="s">
        <v>125</v>
      </c>
      <c r="C69" s="74"/>
      <c r="D69" s="74"/>
      <c r="E69" s="74"/>
      <c r="F69" s="74"/>
      <c r="G69" s="74"/>
      <c r="H69" s="74"/>
      <c r="I69" s="74"/>
      <c r="J69" s="74"/>
      <c r="L69" s="78"/>
    </row>
    <row r="70" spans="1:12" ht="7.5" customHeight="1">
      <c r="A70" s="65"/>
      <c r="B70" s="69"/>
      <c r="C70" s="74"/>
      <c r="D70" s="74"/>
      <c r="E70" s="74"/>
      <c r="F70" s="74"/>
      <c r="G70" s="74"/>
      <c r="H70" s="74"/>
      <c r="I70" s="74"/>
      <c r="J70" s="74"/>
      <c r="L70" s="78"/>
    </row>
    <row r="71" spans="1:12" ht="18.75">
      <c r="B71" s="69" t="s">
        <v>92</v>
      </c>
      <c r="C71" s="74"/>
      <c r="D71" s="74"/>
      <c r="E71" s="74"/>
      <c r="F71" s="74"/>
      <c r="G71" s="74"/>
      <c r="H71" s="74"/>
      <c r="I71" s="74"/>
      <c r="J71" s="74"/>
      <c r="L71" s="78"/>
    </row>
    <row r="72" spans="1:12" ht="18.75">
      <c r="B72" s="70" t="s">
        <v>126</v>
      </c>
      <c r="C72" s="74"/>
      <c r="D72" s="74"/>
      <c r="E72" s="74"/>
      <c r="F72" s="74"/>
      <c r="G72" s="74"/>
      <c r="H72" s="74"/>
      <c r="I72" s="74"/>
      <c r="J72" s="74"/>
      <c r="L72" s="78"/>
    </row>
    <row r="73" spans="1:12">
      <c r="B73" s="71"/>
      <c r="C73" s="75"/>
      <c r="D73" s="75"/>
      <c r="E73" s="75"/>
      <c r="F73" s="75"/>
      <c r="G73" s="75"/>
      <c r="H73" s="75"/>
      <c r="I73" s="75"/>
      <c r="J73" s="75"/>
      <c r="K73" s="75"/>
      <c r="L73" s="79"/>
    </row>
    <row r="75" spans="1:12" ht="21">
      <c r="A75" s="64" t="s">
        <v>35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2" ht="24.75" customHeight="1">
      <c r="A76" s="65" t="s">
        <v>37</v>
      </c>
      <c r="B76" s="65"/>
      <c r="C76" s="65"/>
      <c r="D76" s="65"/>
      <c r="E76" s="65"/>
      <c r="F76" s="65"/>
      <c r="G76" s="65"/>
      <c r="H76" s="65"/>
      <c r="I76" s="65"/>
      <c r="J76" s="65"/>
    </row>
    <row r="77" spans="1:12" ht="23.25" customHeight="1">
      <c r="A77" s="65" t="s">
        <v>128</v>
      </c>
    </row>
  </sheetData>
  <phoneticPr fontId="2" type="Hiragana"/>
  <hyperlinks>
    <hyperlink ref="B72" r:id="rId1"/>
  </hyperlinks>
  <pageMargins left="0.7" right="0.7" top="0.75" bottom="0.75" header="0.3" footer="0.3"/>
  <pageSetup paperSize="9" scale="93" fitToWidth="1" fitToHeight="1" orientation="landscape" usePrinterDefaults="1" r:id="rId2"/>
  <rowBreaks count="3" manualBreakCount="3">
    <brk id="21" max="15" man="1"/>
    <brk id="45" max="15" man="1"/>
    <brk id="7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88"/>
  <sheetViews>
    <sheetView topLeftCell="A71" workbookViewId="0">
      <selection activeCell="B74" sqref="B74"/>
    </sheetView>
  </sheetViews>
  <sheetFormatPr defaultRowHeight="18.75"/>
  <cols>
    <col min="1" max="1" width="5.125" style="80" customWidth="1"/>
    <col min="2" max="2" width="21.25" style="80" customWidth="1"/>
    <col min="3" max="3" width="14.375" style="80" customWidth="1"/>
    <col min="4" max="4" width="21.25" style="80" customWidth="1"/>
    <col min="5" max="5" width="9.75" style="80" bestFit="1" customWidth="1"/>
    <col min="6" max="6" width="17.375" style="80" customWidth="1"/>
    <col min="7" max="7" width="15.75" style="80" bestFit="1" customWidth="1"/>
    <col min="8" max="16384" width="9" style="80" customWidth="1"/>
  </cols>
  <sheetData>
    <row r="1" spans="1:6" ht="30" customHeight="1">
      <c r="A1" s="82" t="s">
        <v>144</v>
      </c>
      <c r="B1" s="82" t="s">
        <v>145</v>
      </c>
      <c r="C1" s="101"/>
      <c r="D1" s="103"/>
      <c r="E1" s="103"/>
      <c r="F1" s="103"/>
    </row>
    <row r="2" spans="1:6" ht="7.5" customHeight="1"/>
    <row r="3" spans="1:6" ht="22.5" customHeight="1">
      <c r="B3" s="85" t="s">
        <v>20</v>
      </c>
      <c r="C3" s="85"/>
      <c r="D3" s="85" t="s">
        <v>57</v>
      </c>
      <c r="E3" s="85"/>
      <c r="F3" s="85"/>
    </row>
    <row r="4" spans="1:6" ht="22.5" customHeight="1">
      <c r="B4" s="86" t="s">
        <v>34</v>
      </c>
      <c r="C4" s="86"/>
      <c r="D4" s="109" t="s">
        <v>64</v>
      </c>
      <c r="E4" s="109"/>
      <c r="F4" s="109"/>
    </row>
    <row r="5" spans="1:6" ht="22.5" customHeight="1">
      <c r="B5" s="86" t="s">
        <v>75</v>
      </c>
      <c r="C5" s="86"/>
      <c r="D5" s="109" t="s">
        <v>76</v>
      </c>
      <c r="E5" s="109"/>
      <c r="F5" s="109"/>
    </row>
    <row r="6" spans="1:6" ht="22.5" customHeight="1">
      <c r="B6" s="86" t="s">
        <v>36</v>
      </c>
      <c r="C6" s="86"/>
      <c r="D6" s="109" t="s">
        <v>77</v>
      </c>
      <c r="E6" s="109"/>
      <c r="F6" s="109"/>
    </row>
    <row r="7" spans="1:6" ht="22.5" customHeight="1">
      <c r="B7" s="86" t="s">
        <v>21</v>
      </c>
      <c r="C7" s="86"/>
      <c r="D7" s="109" t="s">
        <v>8</v>
      </c>
      <c r="E7" s="109"/>
      <c r="F7" s="109"/>
    </row>
    <row r="8" spans="1:6" ht="22.5" customHeight="1">
      <c r="B8" s="86" t="s">
        <v>16</v>
      </c>
      <c r="C8" s="86"/>
      <c r="D8" s="109" t="s">
        <v>78</v>
      </c>
      <c r="E8" s="109"/>
      <c r="F8" s="109"/>
    </row>
    <row r="9" spans="1:6" ht="22.5" customHeight="1">
      <c r="B9" s="86" t="s">
        <v>42</v>
      </c>
      <c r="C9" s="86"/>
      <c r="D9" s="109" t="s">
        <v>66</v>
      </c>
      <c r="E9" s="109"/>
      <c r="F9" s="109"/>
    </row>
    <row r="10" spans="1:6" ht="22.5" customHeight="1">
      <c r="B10" s="86" t="s">
        <v>17</v>
      </c>
      <c r="C10" s="86"/>
      <c r="D10" s="110" t="s">
        <v>15</v>
      </c>
      <c r="E10" s="116" t="s">
        <v>79</v>
      </c>
      <c r="F10" s="116"/>
    </row>
    <row r="11" spans="1:6" ht="22.5" customHeight="1">
      <c r="B11" s="86" t="s">
        <v>2</v>
      </c>
      <c r="C11" s="86"/>
      <c r="D11" s="110"/>
      <c r="E11" s="116" t="s">
        <v>80</v>
      </c>
      <c r="F11" s="116"/>
    </row>
    <row r="12" spans="1:6" ht="22.5" customHeight="1">
      <c r="B12" s="86" t="s">
        <v>65</v>
      </c>
      <c r="C12" s="86"/>
      <c r="D12" s="110"/>
      <c r="E12" s="116" t="s">
        <v>81</v>
      </c>
      <c r="F12" s="116"/>
    </row>
    <row r="13" spans="1:6" ht="22.5" customHeight="1">
      <c r="B13" s="86" t="s">
        <v>83</v>
      </c>
      <c r="C13" s="86"/>
      <c r="D13" s="109" t="s">
        <v>84</v>
      </c>
      <c r="E13" s="109"/>
      <c r="F13" s="109"/>
    </row>
    <row r="14" spans="1:6" ht="22.5" customHeight="1">
      <c r="B14" s="87" t="s">
        <v>86</v>
      </c>
      <c r="C14" s="102"/>
      <c r="D14" s="109" t="s">
        <v>87</v>
      </c>
      <c r="E14" s="109"/>
      <c r="F14" s="109"/>
    </row>
    <row r="15" spans="1:6" ht="7.5" customHeight="1">
      <c r="B15" s="88"/>
      <c r="C15" s="88"/>
      <c r="D15" s="111"/>
      <c r="E15" s="111"/>
      <c r="F15" s="111"/>
    </row>
    <row r="16" spans="1:6" ht="22.5" customHeight="1">
      <c r="B16" s="17" t="s">
        <v>148</v>
      </c>
    </row>
    <row r="17" spans="1:16384" ht="22.5" customHeight="1">
      <c r="B17" s="89" t="s">
        <v>120</v>
      </c>
    </row>
    <row r="18" spans="1:16384" s="80" customFormat="1" ht="22.5" customHeight="1">
      <c r="B18" s="80" t="s">
        <v>82</v>
      </c>
    </row>
    <row r="19" spans="1:16384" s="80" customFormat="1" ht="7.5" customHeight="1"/>
    <row r="20" spans="1:16384" ht="30" customHeight="1">
      <c r="A20" s="83" t="s">
        <v>146</v>
      </c>
      <c r="B20" s="82" t="s">
        <v>147</v>
      </c>
      <c r="C20" s="103"/>
      <c r="D20" s="103"/>
      <c r="E20" s="103"/>
      <c r="F20" s="103"/>
    </row>
    <row r="21" spans="1:16384" ht="22.5" customHeight="1">
      <c r="A21" s="80" t="s">
        <v>32</v>
      </c>
    </row>
    <row r="22" spans="1:16384" ht="22.5" customHeight="1">
      <c r="B22" s="80" t="s">
        <v>46</v>
      </c>
    </row>
    <row r="23" spans="1:16384" ht="7.5" customHeight="1"/>
    <row r="24" spans="1:16384">
      <c r="B24" s="90" t="s">
        <v>88</v>
      </c>
    </row>
    <row r="25" spans="1:16384" s="81" customFormat="1" ht="22.5" customHeight="1">
      <c r="A25" s="81"/>
      <c r="B25" s="85" t="s">
        <v>14</v>
      </c>
      <c r="C25" s="104" t="s">
        <v>58</v>
      </c>
      <c r="D25" s="112"/>
      <c r="E25" s="85" t="s">
        <v>10</v>
      </c>
      <c r="F25" s="85" t="s">
        <v>41</v>
      </c>
      <c r="H25" s="81"/>
      <c r="XFD25" s="80"/>
    </row>
    <row r="26" spans="1:16384" ht="45" customHeight="1">
      <c r="B26" s="91" t="s">
        <v>166</v>
      </c>
      <c r="C26" s="105" t="s">
        <v>89</v>
      </c>
      <c r="D26" s="105"/>
      <c r="E26" s="105"/>
      <c r="F26" s="105"/>
    </row>
    <row r="27" spans="1:16384" ht="22.5" customHeight="1">
      <c r="B27" s="92"/>
      <c r="C27" s="106" t="s">
        <v>90</v>
      </c>
      <c r="D27" s="113"/>
      <c r="E27" s="117">
        <v>1</v>
      </c>
      <c r="F27" s="86" t="s">
        <v>91</v>
      </c>
    </row>
    <row r="28" spans="1:16384" ht="22.5" customHeight="1">
      <c r="B28" s="92"/>
      <c r="C28" s="106" t="s">
        <v>63</v>
      </c>
      <c r="D28" s="113"/>
      <c r="E28" s="117">
        <v>0.75</v>
      </c>
      <c r="F28" s="86" t="s">
        <v>93</v>
      </c>
    </row>
    <row r="29" spans="1:16384" ht="22.5" customHeight="1">
      <c r="B29" s="92"/>
      <c r="C29" s="106" t="s">
        <v>62</v>
      </c>
      <c r="D29" s="113"/>
      <c r="E29" s="117">
        <v>0.85</v>
      </c>
      <c r="F29" s="86" t="s">
        <v>61</v>
      </c>
    </row>
    <row r="30" spans="1:16384" ht="22.5" customHeight="1">
      <c r="B30" s="92"/>
      <c r="C30" s="106" t="s">
        <v>94</v>
      </c>
      <c r="D30" s="113"/>
      <c r="E30" s="117">
        <v>0.95</v>
      </c>
      <c r="F30" s="86" t="s">
        <v>95</v>
      </c>
    </row>
    <row r="31" spans="1:16384" ht="22.5" customHeight="1">
      <c r="B31" s="93"/>
      <c r="C31" s="106" t="s">
        <v>48</v>
      </c>
      <c r="D31" s="113"/>
      <c r="E31" s="117">
        <v>1</v>
      </c>
      <c r="F31" s="118" t="s">
        <v>96</v>
      </c>
      <c r="H31" s="81"/>
    </row>
    <row r="32" spans="1:16384" ht="45" customHeight="1">
      <c r="B32" s="91" t="s">
        <v>167</v>
      </c>
      <c r="C32" s="107" t="s">
        <v>97</v>
      </c>
      <c r="D32" s="114"/>
      <c r="E32" s="114"/>
      <c r="F32" s="119"/>
    </row>
    <row r="33" spans="2:6" ht="22.5" customHeight="1">
      <c r="B33" s="92"/>
      <c r="C33" s="106" t="s">
        <v>98</v>
      </c>
      <c r="D33" s="113"/>
      <c r="E33" s="117">
        <v>1</v>
      </c>
      <c r="F33" s="86" t="s">
        <v>99</v>
      </c>
    </row>
    <row r="34" spans="2:6" ht="22.5" customHeight="1">
      <c r="B34" s="92"/>
      <c r="C34" s="106" t="s">
        <v>53</v>
      </c>
      <c r="D34" s="113"/>
      <c r="E34" s="117">
        <v>0.75</v>
      </c>
      <c r="F34" s="86" t="s">
        <v>93</v>
      </c>
    </row>
    <row r="35" spans="2:6" ht="22.5" customHeight="1">
      <c r="B35" s="92"/>
      <c r="C35" s="106" t="s">
        <v>62</v>
      </c>
      <c r="D35" s="113"/>
      <c r="E35" s="117">
        <v>0.85</v>
      </c>
      <c r="F35" s="86" t="s">
        <v>61</v>
      </c>
    </row>
    <row r="36" spans="2:6" ht="22.5" customHeight="1">
      <c r="B36" s="92"/>
      <c r="C36" s="106" t="s">
        <v>94</v>
      </c>
      <c r="D36" s="113"/>
      <c r="E36" s="117">
        <v>0.95</v>
      </c>
      <c r="F36" s="86" t="s">
        <v>95</v>
      </c>
    </row>
    <row r="37" spans="2:6" ht="22.5" customHeight="1">
      <c r="B37" s="93"/>
      <c r="C37" s="106" t="s">
        <v>48</v>
      </c>
      <c r="D37" s="113"/>
      <c r="E37" s="117">
        <v>1</v>
      </c>
      <c r="F37" s="118" t="s">
        <v>96</v>
      </c>
    </row>
    <row r="38" spans="2:6" ht="7.5" customHeight="1"/>
    <row r="39" spans="2:6" ht="22.5" customHeight="1">
      <c r="B39" s="90" t="s">
        <v>27</v>
      </c>
    </row>
    <row r="40" spans="2:6" ht="22.5" customHeight="1">
      <c r="B40" s="85" t="s">
        <v>14</v>
      </c>
      <c r="C40" s="104" t="s">
        <v>58</v>
      </c>
      <c r="D40" s="112"/>
      <c r="E40" s="85" t="s">
        <v>10</v>
      </c>
      <c r="F40" s="85" t="s">
        <v>41</v>
      </c>
    </row>
    <row r="41" spans="2:6" ht="45" customHeight="1">
      <c r="B41" s="91" t="s">
        <v>168</v>
      </c>
      <c r="C41" s="105" t="s">
        <v>100</v>
      </c>
      <c r="D41" s="105"/>
      <c r="E41" s="105"/>
      <c r="F41" s="105"/>
    </row>
    <row r="42" spans="2:6" ht="22.5" customHeight="1">
      <c r="B42" s="92"/>
      <c r="C42" s="106" t="s">
        <v>102</v>
      </c>
      <c r="D42" s="113"/>
      <c r="E42" s="117">
        <v>1</v>
      </c>
      <c r="F42" s="86" t="s">
        <v>103</v>
      </c>
    </row>
    <row r="43" spans="2:6" ht="22.5" customHeight="1">
      <c r="B43" s="92"/>
      <c r="C43" s="106" t="s">
        <v>63</v>
      </c>
      <c r="D43" s="113"/>
      <c r="E43" s="117">
        <v>0.75</v>
      </c>
      <c r="F43" s="86" t="s">
        <v>104</v>
      </c>
    </row>
    <row r="44" spans="2:6" ht="22.5" customHeight="1">
      <c r="B44" s="92"/>
      <c r="C44" s="106" t="s">
        <v>62</v>
      </c>
      <c r="D44" s="113"/>
      <c r="E44" s="117">
        <v>0.85</v>
      </c>
      <c r="F44" s="86" t="s">
        <v>105</v>
      </c>
    </row>
    <row r="45" spans="2:6" ht="22.5" customHeight="1">
      <c r="B45" s="92"/>
      <c r="C45" s="106" t="s">
        <v>94</v>
      </c>
      <c r="D45" s="113"/>
      <c r="E45" s="117">
        <v>0.95</v>
      </c>
      <c r="F45" s="86" t="s">
        <v>72</v>
      </c>
    </row>
    <row r="46" spans="2:6" ht="22.5" customHeight="1">
      <c r="B46" s="93"/>
      <c r="C46" s="106" t="s">
        <v>48</v>
      </c>
      <c r="D46" s="113"/>
      <c r="E46" s="117">
        <v>1</v>
      </c>
      <c r="F46" s="118" t="s">
        <v>106</v>
      </c>
    </row>
    <row r="47" spans="2:6" ht="45" customHeight="1">
      <c r="B47" s="91" t="s">
        <v>169</v>
      </c>
      <c r="C47" s="107" t="s">
        <v>107</v>
      </c>
      <c r="D47" s="114"/>
      <c r="E47" s="114"/>
      <c r="F47" s="119"/>
    </row>
    <row r="48" spans="2:6" ht="22.5" customHeight="1">
      <c r="B48" s="92"/>
      <c r="C48" s="106" t="s">
        <v>108</v>
      </c>
      <c r="D48" s="113"/>
      <c r="E48" s="117">
        <v>1</v>
      </c>
      <c r="F48" s="86" t="s">
        <v>109</v>
      </c>
    </row>
    <row r="49" spans="2:6" ht="22.5" customHeight="1">
      <c r="B49" s="92"/>
      <c r="C49" s="106" t="s">
        <v>53</v>
      </c>
      <c r="D49" s="113"/>
      <c r="E49" s="117">
        <v>0.75</v>
      </c>
      <c r="F49" s="86" t="s">
        <v>104</v>
      </c>
    </row>
    <row r="50" spans="2:6" ht="22.5" customHeight="1">
      <c r="B50" s="92"/>
      <c r="C50" s="106" t="s">
        <v>62</v>
      </c>
      <c r="D50" s="113"/>
      <c r="E50" s="117">
        <v>0.85</v>
      </c>
      <c r="F50" s="86" t="s">
        <v>105</v>
      </c>
    </row>
    <row r="51" spans="2:6" ht="22.5" customHeight="1">
      <c r="B51" s="92"/>
      <c r="C51" s="106" t="s">
        <v>94</v>
      </c>
      <c r="D51" s="113"/>
      <c r="E51" s="117">
        <v>0.95</v>
      </c>
      <c r="F51" s="86" t="s">
        <v>72</v>
      </c>
    </row>
    <row r="52" spans="2:6" ht="22.5" customHeight="1">
      <c r="B52" s="93"/>
      <c r="C52" s="106" t="s">
        <v>48</v>
      </c>
      <c r="D52" s="113"/>
      <c r="E52" s="117">
        <v>1</v>
      </c>
      <c r="F52" s="118" t="s">
        <v>106</v>
      </c>
    </row>
    <row r="53" spans="2:6" ht="7.5" customHeight="1"/>
    <row r="54" spans="2:6" ht="22.5" customHeight="1">
      <c r="B54" s="90" t="s">
        <v>51</v>
      </c>
    </row>
    <row r="55" spans="2:6">
      <c r="B55" s="85" t="s">
        <v>14</v>
      </c>
      <c r="C55" s="104" t="s">
        <v>58</v>
      </c>
      <c r="D55" s="112"/>
      <c r="E55" s="85" t="s">
        <v>10</v>
      </c>
      <c r="F55" s="85" t="s">
        <v>41</v>
      </c>
    </row>
    <row r="56" spans="2:6" ht="45" customHeight="1">
      <c r="B56" s="91" t="s">
        <v>168</v>
      </c>
      <c r="C56" s="105" t="s">
        <v>110</v>
      </c>
      <c r="D56" s="105"/>
      <c r="E56" s="105"/>
      <c r="F56" s="105"/>
    </row>
    <row r="57" spans="2:6" ht="22.5" customHeight="1">
      <c r="B57" s="92"/>
      <c r="C57" s="106" t="s">
        <v>111</v>
      </c>
      <c r="D57" s="113"/>
      <c r="E57" s="117">
        <v>1</v>
      </c>
      <c r="F57" s="86" t="s">
        <v>112</v>
      </c>
    </row>
    <row r="58" spans="2:6" ht="22.5" customHeight="1">
      <c r="B58" s="92"/>
      <c r="C58" s="106" t="s">
        <v>63</v>
      </c>
      <c r="D58" s="113"/>
      <c r="E58" s="117">
        <v>0.75</v>
      </c>
      <c r="F58" s="86" t="s">
        <v>113</v>
      </c>
    </row>
    <row r="59" spans="2:6" ht="22.5" customHeight="1">
      <c r="B59" s="92"/>
      <c r="C59" s="106" t="s">
        <v>62</v>
      </c>
      <c r="D59" s="113"/>
      <c r="E59" s="117">
        <v>0.85</v>
      </c>
      <c r="F59" s="86" t="s">
        <v>114</v>
      </c>
    </row>
    <row r="60" spans="2:6" ht="22.5" customHeight="1">
      <c r="B60" s="92"/>
      <c r="C60" s="106" t="s">
        <v>94</v>
      </c>
      <c r="D60" s="113"/>
      <c r="E60" s="117">
        <v>0.95</v>
      </c>
      <c r="F60" s="86" t="s">
        <v>115</v>
      </c>
    </row>
    <row r="61" spans="2:6" ht="22.5" customHeight="1">
      <c r="B61" s="93"/>
      <c r="C61" s="106" t="s">
        <v>48</v>
      </c>
      <c r="D61" s="113"/>
      <c r="E61" s="117">
        <v>1</v>
      </c>
      <c r="F61" s="118" t="s">
        <v>7</v>
      </c>
    </row>
    <row r="62" spans="2:6" ht="45" customHeight="1">
      <c r="B62" s="91" t="s">
        <v>169</v>
      </c>
      <c r="C62" s="107" t="s">
        <v>116</v>
      </c>
      <c r="D62" s="114"/>
      <c r="E62" s="114"/>
      <c r="F62" s="119"/>
    </row>
    <row r="63" spans="2:6" ht="22.5" customHeight="1">
      <c r="B63" s="92"/>
      <c r="C63" s="106" t="s">
        <v>117</v>
      </c>
      <c r="D63" s="113"/>
      <c r="E63" s="117">
        <v>1</v>
      </c>
      <c r="F63" s="86" t="s">
        <v>19</v>
      </c>
    </row>
    <row r="64" spans="2:6" ht="22.5" customHeight="1">
      <c r="B64" s="92"/>
      <c r="C64" s="106" t="s">
        <v>53</v>
      </c>
      <c r="D64" s="113"/>
      <c r="E64" s="117">
        <v>0.75</v>
      </c>
      <c r="F64" s="86" t="s">
        <v>113</v>
      </c>
    </row>
    <row r="65" spans="1:6" ht="22.5" customHeight="1">
      <c r="B65" s="92"/>
      <c r="C65" s="106" t="s">
        <v>62</v>
      </c>
      <c r="D65" s="113"/>
      <c r="E65" s="117">
        <v>0.85</v>
      </c>
      <c r="F65" s="86" t="s">
        <v>114</v>
      </c>
    </row>
    <row r="66" spans="1:6" ht="22.5" customHeight="1">
      <c r="B66" s="92"/>
      <c r="C66" s="106" t="s">
        <v>94</v>
      </c>
      <c r="D66" s="113"/>
      <c r="E66" s="117">
        <v>0.95</v>
      </c>
      <c r="F66" s="86" t="s">
        <v>115</v>
      </c>
    </row>
    <row r="67" spans="1:6" ht="22.5" customHeight="1">
      <c r="B67" s="93"/>
      <c r="C67" s="106" t="s">
        <v>48</v>
      </c>
      <c r="D67" s="113"/>
      <c r="E67" s="117">
        <v>1</v>
      </c>
      <c r="F67" s="118" t="s">
        <v>7</v>
      </c>
    </row>
    <row r="68" spans="1:6" ht="7.5" customHeight="1"/>
    <row r="69" spans="1:6">
      <c r="B69" s="17" t="s">
        <v>149</v>
      </c>
    </row>
    <row r="70" spans="1:6">
      <c r="B70" s="89" t="s">
        <v>118</v>
      </c>
    </row>
    <row r="71" spans="1:6" ht="7.5" customHeight="1"/>
    <row r="72" spans="1:6" ht="30" customHeight="1">
      <c r="A72" s="84" t="s">
        <v>155</v>
      </c>
      <c r="B72" s="94" t="s">
        <v>150</v>
      </c>
      <c r="C72" s="108"/>
      <c r="D72" s="108"/>
      <c r="E72" s="108"/>
      <c r="F72" s="108"/>
    </row>
    <row r="73" spans="1:6" s="80" customFormat="1" ht="90" customHeight="1">
      <c r="B73" s="95" t="s">
        <v>156</v>
      </c>
      <c r="C73" s="95"/>
      <c r="D73" s="95"/>
      <c r="E73" s="95"/>
      <c r="F73" s="95"/>
    </row>
    <row r="74" spans="1:6" s="80" customFormat="1" ht="7.5" customHeight="1">
      <c r="B74" s="95"/>
      <c r="C74" s="95"/>
      <c r="D74" s="95"/>
      <c r="E74" s="95"/>
      <c r="F74" s="95"/>
    </row>
    <row r="75" spans="1:6" s="80" customFormat="1" ht="22.5" customHeight="1">
      <c r="B75" s="96" t="s">
        <v>152</v>
      </c>
      <c r="C75" s="95"/>
      <c r="D75" s="95"/>
      <c r="E75" s="95"/>
      <c r="F75" s="95"/>
    </row>
    <row r="76" spans="1:6" s="80" customFormat="1" ht="22.5" customHeight="1">
      <c r="B76" s="97" t="s">
        <v>69</v>
      </c>
      <c r="C76" s="95"/>
      <c r="D76" s="95"/>
      <c r="E76" s="95"/>
      <c r="F76" s="95"/>
    </row>
    <row r="77" spans="1:6" s="80" customFormat="1" ht="7.5" customHeight="1"/>
    <row r="78" spans="1:6" s="80" customFormat="1" ht="22.5" customHeight="1">
      <c r="B78" s="80" t="s">
        <v>153</v>
      </c>
    </row>
    <row r="79" spans="1:6" s="80" customFormat="1" ht="22.5" customHeight="1">
      <c r="B79" s="98" t="s">
        <v>154</v>
      </c>
    </row>
    <row r="80" spans="1:6" s="80" customFormat="1" ht="22.5" customHeight="1">
      <c r="B80" s="80" t="s">
        <v>151</v>
      </c>
    </row>
    <row r="81" spans="2:4" ht="7.5" customHeight="1"/>
    <row r="82" spans="2:4" ht="22.5" customHeight="1">
      <c r="B82" s="100" t="s">
        <v>161</v>
      </c>
      <c r="C82" s="100"/>
      <c r="D82" s="100"/>
    </row>
    <row r="83" spans="2:4" ht="22.5" customHeight="1">
      <c r="B83" s="100" t="s">
        <v>158</v>
      </c>
      <c r="C83" s="100"/>
      <c r="D83" s="100"/>
    </row>
    <row r="84" spans="2:4" ht="22.5" customHeight="1">
      <c r="B84" s="99"/>
      <c r="C84" s="100" t="s">
        <v>9</v>
      </c>
      <c r="D84" s="115" t="s">
        <v>160</v>
      </c>
    </row>
    <row r="85" spans="2:4" ht="22.5" customHeight="1">
      <c r="B85" s="100" t="s">
        <v>119</v>
      </c>
      <c r="C85" s="100"/>
      <c r="D85" s="100"/>
    </row>
    <row r="86" spans="2:4" ht="22.5" customHeight="1">
      <c r="B86" s="99"/>
      <c r="C86" s="100" t="s">
        <v>9</v>
      </c>
      <c r="D86" s="115" t="s">
        <v>160</v>
      </c>
    </row>
    <row r="87" spans="2:4">
      <c r="B87" s="100" t="s">
        <v>159</v>
      </c>
      <c r="C87" s="100"/>
      <c r="D87" s="100"/>
    </row>
    <row r="88" spans="2:4">
      <c r="B88" s="99"/>
      <c r="C88" s="100" t="s">
        <v>9</v>
      </c>
      <c r="D88" s="100"/>
    </row>
  </sheetData>
  <mergeCells count="71"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E10:F10"/>
    <mergeCell ref="B11:C11"/>
    <mergeCell ref="E11:F11"/>
    <mergeCell ref="B12:C12"/>
    <mergeCell ref="E12:F12"/>
    <mergeCell ref="B13:C13"/>
    <mergeCell ref="D13:F13"/>
    <mergeCell ref="B14:C14"/>
    <mergeCell ref="D14:F14"/>
    <mergeCell ref="C25:D25"/>
    <mergeCell ref="C26:F26"/>
    <mergeCell ref="C27:D27"/>
    <mergeCell ref="C28:D28"/>
    <mergeCell ref="C29:D29"/>
    <mergeCell ref="C30:D30"/>
    <mergeCell ref="C31:D31"/>
    <mergeCell ref="C32:F32"/>
    <mergeCell ref="C33:D33"/>
    <mergeCell ref="C34:D34"/>
    <mergeCell ref="C35:D35"/>
    <mergeCell ref="C36:D36"/>
    <mergeCell ref="C37:D37"/>
    <mergeCell ref="C40:D40"/>
    <mergeCell ref="C41:F41"/>
    <mergeCell ref="C42:D42"/>
    <mergeCell ref="C43:D43"/>
    <mergeCell ref="C44:D44"/>
    <mergeCell ref="C45:D45"/>
    <mergeCell ref="C46:D46"/>
    <mergeCell ref="C47:F47"/>
    <mergeCell ref="C48:D48"/>
    <mergeCell ref="C49:D49"/>
    <mergeCell ref="C50:D50"/>
    <mergeCell ref="C51:D51"/>
    <mergeCell ref="C52:D52"/>
    <mergeCell ref="C55:D55"/>
    <mergeCell ref="C56:F56"/>
    <mergeCell ref="C57:D57"/>
    <mergeCell ref="C58:D58"/>
    <mergeCell ref="C59:D59"/>
    <mergeCell ref="C60:D60"/>
    <mergeCell ref="C61:D61"/>
    <mergeCell ref="C62:F62"/>
    <mergeCell ref="C63:D63"/>
    <mergeCell ref="C64:D64"/>
    <mergeCell ref="C65:D65"/>
    <mergeCell ref="C66:D66"/>
    <mergeCell ref="C67:D67"/>
    <mergeCell ref="B73:F73"/>
    <mergeCell ref="D10:D12"/>
    <mergeCell ref="B26:B31"/>
    <mergeCell ref="B32:B37"/>
    <mergeCell ref="B41:B46"/>
    <mergeCell ref="B47:B52"/>
    <mergeCell ref="B56:B61"/>
    <mergeCell ref="B62:B67"/>
  </mergeCells>
  <phoneticPr fontId="2" type="Hiragana"/>
  <hyperlinks>
    <hyperlink ref="B70" r:id="rId1"/>
    <hyperlink ref="B17" r:id="rId2"/>
  </hyperlinks>
  <pageMargins left="0.78740157480314943" right="0.78740157480314943" top="0.98425196850393681" bottom="0.98425196850393681" header="0.51181102362204722" footer="0.51181102362204722"/>
  <pageSetup paperSize="9" scale="38" fitToWidth="1" fitToHeight="1" orientation="portrait" usePrinterDefaults="1" r:id="rId3"/>
  <rowBreaks count="3" manualBreakCount="3">
    <brk id="19" max="16383" man="1"/>
    <brk id="38" max="16383" man="1"/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2"/>
  <sheetViews>
    <sheetView workbookViewId="0">
      <selection activeCell="F14" sqref="F14"/>
    </sheetView>
  </sheetViews>
  <sheetFormatPr defaultRowHeight="13.5"/>
  <sheetData>
    <row r="1" spans="1:1">
      <c r="A1" s="120" t="s">
        <v>70</v>
      </c>
    </row>
    <row r="2" spans="1:1">
      <c r="A2" t="s">
        <v>71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 xml:space="preserve">国保税額試算 </vt:lpstr>
      <vt:lpstr>所得金額について</vt:lpstr>
      <vt:lpstr>給与所得、年金等の雑所得の算出方法</vt:lpstr>
      <vt:lpstr>Sheet1</vt:lpstr>
    </vt:vector>
  </TitlesOfParts>
  <Company>長久手市役所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nexs</dc:creator>
  <cp:lastModifiedBy>福田 菜摘</cp:lastModifiedBy>
  <cp:lastPrinted>2023-04-25T04:24:09Z</cp:lastPrinted>
  <dcterms:created xsi:type="dcterms:W3CDTF">2015-03-09T05:43:52Z</dcterms:created>
  <dcterms:modified xsi:type="dcterms:W3CDTF">2024-03-29T01:00:11Z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3" baseType="lpwstr">
      <vt:lpwstr>1.4.7.0</vt:lpwstr>
      <vt:lpwstr>1.4.9.0</vt:lpwstr>
      <vt:lpwstr>2.0.5.0</vt:lpwstr>
      <vt:lpwstr>2.1.1.0</vt:lpwstr>
      <vt:lpwstr>2.1.10.0</vt:lpwstr>
      <vt:lpwstr>2.1.11.0</vt:lpwstr>
      <vt:lpwstr>2.1.12.0</vt:lpwstr>
      <vt:lpwstr>2.1.13.0</vt:lpwstr>
      <vt:lpwstr>2.1.3.0</vt:lpwstr>
      <vt:lpwstr>2.1.7.0</vt:lpwstr>
      <vt:lpwstr>2.1.9.0</vt:lpwstr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2024-03-29T01:00:11Z</vt:filetime>
  </property>
</Properties>
</file>